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25" windowWidth="7530" windowHeight="4125" tabRatio="927"/>
  </bookViews>
  <sheets>
    <sheet name="Summary" sheetId="5" r:id="rId1"/>
    <sheet name="Commentary" sheetId="24" r:id="rId2"/>
    <sheet name="Key_Milestones" sheetId="26" r:id="rId3"/>
    <sheet name="Deliverables Tracking" sheetId="23" r:id="rId4"/>
    <sheet name="Mothly Milestones" sheetId="22" r:id="rId5"/>
    <sheet name="Summary Data" sheetId="18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3" hidden="1">'Deliverables Tracking'!$A$1:$E$1577</definedName>
    <definedName name="AllianceContractors">[4]Report!$N$2:$N$6</definedName>
    <definedName name="Causation_Factors">[3]Sheet1!$D$2:$D$17</definedName>
    <definedName name="Likelihood_of_happening_again">[3]Sheet1!$C$2:$C$6</definedName>
    <definedName name="Part_of_body">[3]Sheet1!$A$2:$A$10</definedName>
    <definedName name="_xlnm.Print_Area" localSheetId="1">Commentary!$B$1:$Q$91</definedName>
    <definedName name="_xlnm.Print_Area" localSheetId="0">Summary!$B$1:$Q$93</definedName>
    <definedName name="Project_ID">'[2]Project Details'!$D$3:$D$18</definedName>
    <definedName name="RiskAutoStopPercChange">1.5</definedName>
    <definedName name="RiskCollectDistributionSamples">2</definedName>
    <definedName name="RiskExcelReportsGoInNewWorkbook">TRUE</definedName>
    <definedName name="RiskExcelReportsToGenerate">960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SAP_Item">'[2]SAP Codes'!$B$3:$B$90</definedName>
    <definedName name="SPContractors">[4]Report!$P$2:$P$11</definedName>
    <definedName name="Stage">'[2]Asset Creation '!$B$3:$C$13</definedName>
    <definedName name="Stage_ID">'[2]Asset Creation '!$B$3:$B$13</definedName>
    <definedName name="Time" localSheetId="1">#REF!</definedName>
    <definedName name="Time">#REF!</definedName>
  </definedNames>
  <calcPr calcId="145621"/>
</workbook>
</file>

<file path=xl/calcChain.xml><?xml version="1.0" encoding="utf-8"?>
<calcChain xmlns="http://schemas.openxmlformats.org/spreadsheetml/2006/main">
  <c r="X6" i="18" l="1"/>
  <c r="W6" i="18"/>
  <c r="V6" i="18"/>
  <c r="U6" i="18"/>
  <c r="T6" i="18"/>
  <c r="S6" i="18"/>
  <c r="X16" i="18"/>
  <c r="I34" i="5"/>
  <c r="X5" i="18"/>
  <c r="W16" i="18"/>
  <c r="I21" i="5"/>
  <c r="I31" i="5"/>
  <c r="H21" i="5"/>
  <c r="H31" i="5"/>
  <c r="I30" i="5"/>
  <c r="W5" i="18"/>
  <c r="I24" i="5"/>
  <c r="I23" i="5"/>
  <c r="I26" i="5"/>
  <c r="I22" i="5"/>
  <c r="V16" i="18"/>
  <c r="V5" i="18"/>
  <c r="E6" i="22"/>
  <c r="E5" i="22"/>
  <c r="U16" i="18"/>
  <c r="U5" i="18"/>
  <c r="E4" i="22"/>
  <c r="E3" i="22"/>
  <c r="E2" i="22"/>
  <c r="T16" i="18"/>
  <c r="T5" i="18"/>
  <c r="S16" i="18"/>
  <c r="S5" i="18"/>
  <c r="H6" i="18"/>
  <c r="I6" i="18"/>
  <c r="J6" i="18"/>
  <c r="R6" i="18"/>
  <c r="I29" i="5"/>
  <c r="K29" i="5"/>
  <c r="K30" i="5"/>
  <c r="K31" i="5"/>
  <c r="Q6" i="18"/>
  <c r="R5" i="18"/>
  <c r="Q16" i="18"/>
  <c r="P6" i="18"/>
  <c r="O6" i="18"/>
  <c r="N6" i="18"/>
  <c r="M6" i="18"/>
  <c r="Q5" i="18"/>
  <c r="P16" i="18"/>
  <c r="P5" i="18"/>
  <c r="O16" i="18"/>
  <c r="O5" i="18"/>
  <c r="N16" i="18"/>
  <c r="N5" i="18"/>
  <c r="K17" i="24"/>
  <c r="K16" i="24"/>
  <c r="K15" i="24"/>
  <c r="L13" i="24"/>
  <c r="M16" i="18"/>
  <c r="L16" i="18"/>
  <c r="M5" i="18"/>
  <c r="K6" i="18"/>
  <c r="L6" i="18"/>
  <c r="L5" i="18"/>
  <c r="K5" i="18"/>
  <c r="J16" i="18"/>
  <c r="J5" i="18"/>
  <c r="I16" i="18"/>
  <c r="I5" i="18"/>
  <c r="H16" i="18"/>
  <c r="H5" i="18"/>
  <c r="K22" i="5"/>
  <c r="K23" i="5"/>
  <c r="K24" i="5"/>
  <c r="J31" i="5"/>
  <c r="I25" i="5"/>
  <c r="K25" i="5"/>
  <c r="K34" i="5"/>
  <c r="H29" i="5"/>
  <c r="J29" i="5"/>
  <c r="H34" i="5"/>
  <c r="J34" i="5"/>
  <c r="H23" i="5"/>
  <c r="H24" i="5"/>
  <c r="J24" i="5"/>
  <c r="G21" i="5"/>
  <c r="H30" i="5"/>
  <c r="J30" i="5"/>
  <c r="H22" i="5"/>
  <c r="J22" i="5"/>
  <c r="H26" i="5"/>
  <c r="H25" i="5"/>
  <c r="J25" i="5"/>
  <c r="J23" i="5"/>
  <c r="G31" i="5"/>
  <c r="G29" i="5"/>
  <c r="G23" i="5"/>
  <c r="G24" i="5"/>
  <c r="G34" i="5"/>
  <c r="G22" i="5"/>
  <c r="G30" i="5"/>
  <c r="G26" i="5"/>
  <c r="J26" i="5"/>
  <c r="G25" i="5"/>
  <c r="K26" i="5"/>
</calcChain>
</file>

<file path=xl/sharedStrings.xml><?xml version="1.0" encoding="utf-8"?>
<sst xmlns="http://schemas.openxmlformats.org/spreadsheetml/2006/main" count="5527" uniqueCount="1071">
  <si>
    <t>Earliest Delivery Date - M61</t>
  </si>
  <si>
    <t>Earned Value</t>
  </si>
  <si>
    <t>Planned Value</t>
  </si>
  <si>
    <t>SPI</t>
  </si>
  <si>
    <t>CPI</t>
  </si>
  <si>
    <t>Sub-programme:</t>
  </si>
  <si>
    <t>Title:</t>
  </si>
  <si>
    <t>AW Project Ref:</t>
  </si>
  <si>
    <t>Summary</t>
  </si>
  <si>
    <t>Client Project Manager:</t>
  </si>
  <si>
    <t>Current stage:</t>
  </si>
  <si>
    <t>Date prepared:</t>
  </si>
  <si>
    <t>Prepared by:</t>
  </si>
  <si>
    <t>Distributed to:</t>
  </si>
  <si>
    <t xml:space="preserve">Change </t>
  </si>
  <si>
    <t xml:space="preserve">Target </t>
  </si>
  <si>
    <t>Target</t>
  </si>
  <si>
    <r>
      <t>Down/</t>
    </r>
    <r>
      <rPr>
        <b/>
        <sz val="10"/>
        <color indexed="10"/>
        <rFont val="Arial"/>
      </rPr>
      <t>Up</t>
    </r>
  </si>
  <si>
    <t>Schedule report</t>
  </si>
  <si>
    <t>to 29th June</t>
  </si>
  <si>
    <t>overground pipework supports</t>
  </si>
  <si>
    <t>LTP HX slab</t>
  </si>
  <si>
    <t>LTP Settlement tank</t>
  </si>
  <si>
    <t>LTP RAS/SAS pump slab</t>
  </si>
  <si>
    <t>LTP Stilling tube</t>
  </si>
  <si>
    <t>LTP tank mods -Modification Details and Walkway Support Bases</t>
  </si>
  <si>
    <t>OCU slab -Area 1</t>
  </si>
  <si>
    <t>TAR -Instrumentation - General</t>
  </si>
  <si>
    <t>HAZOP</t>
  </si>
  <si>
    <t>TAR -Lightning Protection</t>
  </si>
  <si>
    <t>Earliest Delivery Date - M04</t>
  </si>
  <si>
    <t>Earliest Delivery Date - M13</t>
  </si>
  <si>
    <t>Earliest Delivery Date - M12</t>
  </si>
  <si>
    <t>Earliest Delivery Date - M12B</t>
  </si>
  <si>
    <t>Earliest Delivery Date - M20</t>
  </si>
  <si>
    <t>Earliest Delivery Date - M20B</t>
  </si>
  <si>
    <t>Earliest Delivery Date - M33</t>
  </si>
  <si>
    <t>Earliest Delivery Date - M44</t>
  </si>
  <si>
    <t>Earliest Delivery Date - M60</t>
  </si>
  <si>
    <t>Earliest Delivery Date - M62</t>
  </si>
  <si>
    <t>Earliest Delivery Date - E02</t>
  </si>
  <si>
    <t>Delivery Date - E13 #1 -GBT &amp; Dewatering feed pumps</t>
  </si>
  <si>
    <t>Earliest Delivery Date - E16</t>
  </si>
  <si>
    <t>Earliest Delivery Date - E19</t>
  </si>
  <si>
    <t>Earliest Delivery Date - M16</t>
  </si>
  <si>
    <t>Earliest Delivery Date - M35</t>
  </si>
  <si>
    <t>Place Order on DEMA - M64</t>
  </si>
  <si>
    <t>Earliest Delivery Date - M28</t>
  </si>
  <si>
    <t>Earliest Delivery Date - M30</t>
  </si>
  <si>
    <t>CE for PST Autodesludging</t>
  </si>
  <si>
    <t>Earliest Delivery Date - E03 (MCC3)</t>
  </si>
  <si>
    <t>Earliest Delivery Date - E03 (MCC4)</t>
  </si>
  <si>
    <t>Earliest Delivery Date - Kiosk (MCC#4)</t>
  </si>
  <si>
    <t>Earliest Delivery Date - Kiosk (MCC#3)</t>
  </si>
  <si>
    <t>Earliest Delivery Date - Kiosk (MCC#2)</t>
  </si>
  <si>
    <t>Earliest Delivery Date - M19</t>
  </si>
  <si>
    <t>Earliest Delivery Date - M48</t>
  </si>
  <si>
    <t>Earliest Delivery Date - M39</t>
  </si>
  <si>
    <t>Recommission Sludge Holding Tank 3 as digester feed</t>
  </si>
  <si>
    <t>SHTs require repairing before recommissioning -not planned for</t>
  </si>
  <si>
    <t>Late design info from vendors is delaying civils</t>
  </si>
  <si>
    <t>Late procurement of booster set</t>
  </si>
  <si>
    <t>Actual Cost</t>
  </si>
  <si>
    <t>Earned Value Metrics</t>
  </si>
  <si>
    <t>Forecast Completion</t>
  </si>
  <si>
    <t>%age Activities completed on time or early</t>
  </si>
  <si>
    <t>Reporting Month:</t>
  </si>
  <si>
    <t>Area</t>
  </si>
  <si>
    <t>Last Month</t>
  </si>
  <si>
    <t>Current Forecast</t>
  </si>
  <si>
    <t>Key Activities This Month</t>
  </si>
  <si>
    <t>Activity</t>
  </si>
  <si>
    <t>Planned Progress</t>
  </si>
  <si>
    <t>Actual Progress</t>
  </si>
  <si>
    <t>Key Activities Next Month</t>
  </si>
  <si>
    <t>Complete</t>
  </si>
  <si>
    <t>Milestone</t>
  </si>
  <si>
    <t>Control PLC manufacturing -BAS</t>
  </si>
  <si>
    <t>Gas Holder base formwork -CQ</t>
  </si>
  <si>
    <t>HV Cabling (EDF) -Col</t>
  </si>
  <si>
    <t>Gas Holder slab -Col</t>
  </si>
  <si>
    <t>Not Started</t>
  </si>
  <si>
    <t>50% Complete</t>
  </si>
  <si>
    <t>Commissioning -Cam</t>
  </si>
  <si>
    <t>Commissioning -Col</t>
  </si>
  <si>
    <t>Commissioning -CQ</t>
  </si>
  <si>
    <t>Commissioning -Bas</t>
  </si>
  <si>
    <t>Period</t>
  </si>
  <si>
    <t>Overall Project Completion</t>
  </si>
  <si>
    <t>to 1st July</t>
  </si>
  <si>
    <t>Discipline</t>
  </si>
  <si>
    <t>Deliverable</t>
  </si>
  <si>
    <t>Completed</t>
  </si>
  <si>
    <t>Civil</t>
  </si>
  <si>
    <t>M&amp;E</t>
  </si>
  <si>
    <t>Data Sheet: Steam Heating Units (Direct steam injection into sludge) (M35)</t>
  </si>
  <si>
    <t>Data Sheet: Odour Treatment Plant #1 (M43)</t>
  </si>
  <si>
    <t>Spec: Odour Treatment Plant #1 (M43)</t>
  </si>
  <si>
    <t>Proc</t>
  </si>
  <si>
    <t>Vehicle tracking for all Road Layouts</t>
  </si>
  <si>
    <t>Drainage -Main Spine</t>
  </si>
  <si>
    <t>Drainage -HPH</t>
  </si>
  <si>
    <t>Drum Thickener Floor Plan GA Drawing (Level 2)</t>
  </si>
  <si>
    <t>Centrifuge GA Drawing (for Approval)</t>
  </si>
  <si>
    <t>Strainpress GA Drawing (for Approval)</t>
  </si>
  <si>
    <t>Strainpress Structural Design</t>
  </si>
  <si>
    <t>Hardstanding / Access Rd GA Drawing (For Approval)</t>
  </si>
  <si>
    <t>Hardstanding / Access Rd Structural Design</t>
  </si>
  <si>
    <t>Hardstanding / Access Rd GA Drawing (for Construction)</t>
  </si>
  <si>
    <t>Pre treatment Tanks slab column layout and details (For Approval)</t>
  </si>
  <si>
    <t>Hydrolysis Tank slab column layout and details (For Approval)</t>
  </si>
  <si>
    <t>Slab GA Drawing (For Approval)</t>
  </si>
  <si>
    <t>Slab Sections and Details (For Approval)</t>
  </si>
  <si>
    <t>Slab GA Drawing (For Construction)</t>
  </si>
  <si>
    <t>Slab Sections and Details (For Construction)</t>
  </si>
  <si>
    <t>Hydraulic Calculation -RL Gravity Pipeline 2</t>
  </si>
  <si>
    <t>Heat Exchanger GA Drawing (for Approval)</t>
  </si>
  <si>
    <t>Data Sheet: Liquid Polymer Make up system -Centrifuges (M16)</t>
  </si>
  <si>
    <t>Spec: Liquid Polymer Make up system -Centrifuges (M16)</t>
  </si>
  <si>
    <t>Data Sheet: Polymer Dosing Pumps -Centrifuges (M16)</t>
  </si>
  <si>
    <t>Spec: Polymer Dosing Pumps -Centrifuges (M16)</t>
  </si>
  <si>
    <t>Technical Assesment: Existing GBT's Primary &amp; Imported  Sludge Thickening Process (R01)</t>
  </si>
  <si>
    <t>Data Sheet: Hydrolysis Tank FE heat exchanger (M10)</t>
  </si>
  <si>
    <t>Data Sheet: HPH Tanks V &amp; PRV valves (M62)</t>
  </si>
  <si>
    <t>Technical Assesment: Pasteurisation Tanks (M09)</t>
  </si>
  <si>
    <t>Technical Assesment: Hydrolysis Tank (M09)</t>
  </si>
  <si>
    <t>Technical Assesment: Hydrolysis Buffer Tank (Overflow tank) (M09)</t>
  </si>
  <si>
    <t>Technical Assesment: Hydrolysis Buffer Tank Mixing (M11)</t>
  </si>
  <si>
    <t>Technical Assesment: Pasteurisation Tank Mixing  (M11)</t>
  </si>
  <si>
    <t>Technical Assesment: Hydrolysis Tank Mixing  (M11)</t>
  </si>
  <si>
    <t>Data Sheet: Pressure/Vacuum relief system - Digester 1/Digester 2 (M62)</t>
  </si>
  <si>
    <t>UPDWS - Boiler Water Feed Tank/Dosing (M30 &amp; M31)</t>
  </si>
  <si>
    <t>Data Sheet: Water Treatment Plant (Softening/Filtration/RO) (M28)</t>
  </si>
  <si>
    <t>Data Sheet: Boiler water feed tank inc de-aerator and chemical dosing (M30 &amp; M31)</t>
  </si>
  <si>
    <t>Spec: Natural Gas Auto Shut-off Valve (not in DMS) (M68)</t>
  </si>
  <si>
    <t>Technical Assesment: Composite Waste Heat Boilers (M03)</t>
  </si>
  <si>
    <t>Data Sheet: DIGESTED SLUDGE BLOWERS (M60)</t>
  </si>
  <si>
    <t>Data Sheet: SHARON feed tank (not in DMS) (M40)</t>
  </si>
  <si>
    <t>Data Sheet: SILOXANE REMOVAL PACKAGE PLANT (M56)</t>
  </si>
  <si>
    <t>UPDWS - OCS's (M43)</t>
  </si>
  <si>
    <t>Data Sheet: Odour Treatment Plant #2 (M43)</t>
  </si>
  <si>
    <t>Spec: Odour ductwork (M43)</t>
  </si>
  <si>
    <t>N/A</t>
  </si>
  <si>
    <t>New GBTs</t>
  </si>
  <si>
    <t>Not in baseline scope</t>
  </si>
  <si>
    <t>Spec: Odour Treatment Plant #2 (M43)</t>
  </si>
  <si>
    <t>Basis of Design</t>
  </si>
  <si>
    <t>Basis of Design - Electrical</t>
  </si>
  <si>
    <t>Power Distribution schematic drawings</t>
  </si>
  <si>
    <t>Control Philosophy</t>
  </si>
  <si>
    <t>Prepare Enquiry Package - M04</t>
  </si>
  <si>
    <t>Prepare Enquiry Package - M06</t>
  </si>
  <si>
    <t>Prepare Enquiry Package - M10</t>
  </si>
  <si>
    <t>Prepare Enquiry Package - M16</t>
  </si>
  <si>
    <t>Tender Duration - R01</t>
  </si>
  <si>
    <t>Prepare Enquiry Package - R06</t>
  </si>
  <si>
    <t>Tender Duration - M11</t>
  </si>
  <si>
    <t>Prepare Enquiry Package - M35</t>
  </si>
  <si>
    <t>Prepare Enquiry Package - M24</t>
  </si>
  <si>
    <t>Prepare Enquiry Package - M25</t>
  </si>
  <si>
    <t>Prepare Enquiry Package - M28</t>
  </si>
  <si>
    <t>Prepare Enquiry Package - M30</t>
  </si>
  <si>
    <t>Prepare Enquiry Package - M31</t>
  </si>
  <si>
    <t>Prepare Enquiry Package - M48</t>
  </si>
  <si>
    <t>Prepare Enquiry Package - M62</t>
  </si>
  <si>
    <t>Prepare Enquiry Package - M14</t>
  </si>
  <si>
    <t>Prepare Enquiry Package - M71</t>
  </si>
  <si>
    <t>Tender Duration -M04</t>
  </si>
  <si>
    <t>Tender Duration -M05</t>
  </si>
  <si>
    <t>Tender Duration -M66</t>
  </si>
  <si>
    <t>Y</t>
  </si>
  <si>
    <t>to 26th August</t>
  </si>
  <si>
    <t>UPDWS -Sludge Strainpress</t>
  </si>
  <si>
    <t>Spec: Dewatered/Blended Sludge Transfer Pumps (HPH Feed Pumps) (M71)</t>
  </si>
  <si>
    <t>Spec: Pressure/Vacuum relief system - Digester 1/Digester 2 (M62)</t>
  </si>
  <si>
    <t>Data Sheet: Flare stack/gas burner package (M24)</t>
  </si>
  <si>
    <t>Spec: Flare stack/gas burner package (M24)</t>
  </si>
  <si>
    <t>UPDWS - Boiler Water Treatment (M28)</t>
  </si>
  <si>
    <t>Data Sheet: Easiheat HX unit</t>
  </si>
  <si>
    <t>Data Sheet: Fuel Oil Storgae Tank</t>
  </si>
  <si>
    <t>Spec: Flue gas system and windshield exhaust stack (M25)</t>
  </si>
  <si>
    <t>Spec: Water Treatment Plant (Softening/Filtration/RO) (M28)</t>
  </si>
  <si>
    <t>Spec: Boiler water feed tank inc de-aerator and chemical dosing (M30 &amp; M31)</t>
  </si>
  <si>
    <t>to 31st Aug</t>
  </si>
  <si>
    <t>Earliest Delivery Date - M06</t>
  </si>
  <si>
    <t>Earliest Delivery Date Area 3 (last delivery) -M44</t>
  </si>
  <si>
    <t>Earliest Delivery Date - M45</t>
  </si>
  <si>
    <t>Earliest Delivery Date - E15</t>
  </si>
  <si>
    <t>Earliest Delivery Date - E20</t>
  </si>
  <si>
    <t>Earliest Delivery Date - E21</t>
  </si>
  <si>
    <t>Earliest Delivery Date - E22</t>
  </si>
  <si>
    <t>Earliest Delivery Date - E23</t>
  </si>
  <si>
    <t>Place Order on DEMA -M44.1 (Actuated Valves)</t>
  </si>
  <si>
    <t>Earliest Delivery Date - M60.1 (Blower)</t>
  </si>
  <si>
    <t>Earliest Delivery Date - M64</t>
  </si>
  <si>
    <t>Earliest Delivery Date - M56</t>
  </si>
  <si>
    <t>Earliest Delivery Date - M41</t>
  </si>
  <si>
    <t>Construct tanker import bays (C02) -Thickening Centrifuge Poly (Gang2)</t>
  </si>
  <si>
    <t>T3 Pipe supports</t>
  </si>
  <si>
    <t>New scope: Repair of Tank 4 (SUB)</t>
  </si>
  <si>
    <t>Civils - Tanker Import facility (C02) (Gang2)</t>
  </si>
  <si>
    <t>Civils - pipe support plinths (centrifuge feed) (C02) (Gang2)</t>
  </si>
  <si>
    <t>Civils - Poly Silo Bund (C02) (Gang2)</t>
  </si>
  <si>
    <t>Civils -OCU base slab (C02) (Gang2)</t>
  </si>
  <si>
    <t>Mixing pump Plinths (C02) (Bells)</t>
  </si>
  <si>
    <t>HPH Feed Pipebridge FRC (Bells)</t>
  </si>
  <si>
    <t>Civils - Natural Gas supply pipe (M69) (SUB)</t>
  </si>
  <si>
    <t>Civils -Boiler House mods (ventilation penetrations) (BLD1)</t>
  </si>
  <si>
    <t>Ciivls -pipe support FRC (Bells)</t>
  </si>
  <si>
    <t>Cross site ductwork (Gang 3)</t>
  </si>
  <si>
    <t>Civils -Conveyor support plinths -FRC (Bells)</t>
  </si>
  <si>
    <t>glycerol specialist coating</t>
  </si>
  <si>
    <t>causting specialist coating</t>
  </si>
  <si>
    <t>Civils -Shower FRC (Bells)</t>
  </si>
  <si>
    <t>Misc Plinths FRC (Bells)</t>
  </si>
  <si>
    <t>SHT Odour Control bases (2nr) (C02) -Gang 3</t>
  </si>
  <si>
    <t>Civil Site</t>
  </si>
  <si>
    <t>M&amp;E Site</t>
  </si>
  <si>
    <t>Mech Install - pipework from Strainpresses to T3 (M12B) (M44)</t>
  </si>
  <si>
    <t>Mech Install -pipework for HpH Centrifuge PS feed (M12B, M44)</t>
  </si>
  <si>
    <t>Elec Install - Strainpress Feed Pumps (E02, E13)</t>
  </si>
  <si>
    <t>T4 to Strainpress Feed Pumps pipework (M12B)</t>
  </si>
  <si>
    <t>Mech Install - Strainpress Feed Pumps (M13) (M12B)</t>
  </si>
  <si>
    <t>Mech Install - pipework from T5 to Strainpress Feed pumps (M12B) (M44)</t>
  </si>
  <si>
    <t>Mech Install Blower M60.1</t>
  </si>
  <si>
    <t>Install PST Autodesludging Pumps M81 (M12)</t>
  </si>
  <si>
    <t>Mech Install - Centrifuge Feed Pumps (M13)</t>
  </si>
  <si>
    <t>Pipework to &amp; from SAS thickening feed pumps (M12B)</t>
  </si>
  <si>
    <t>Pipework from SAS transfer pumps to Tanks 4 &amp; 5 (M12B)</t>
  </si>
  <si>
    <t>Elec Install - SAS Thickening Feed Pumps (E02, E13)</t>
  </si>
  <si>
    <t>Elec Install - Thickened SAS Pumps</t>
  </si>
  <si>
    <t>Mech Install - Centrifuges (2 nr) (M04)</t>
  </si>
  <si>
    <t>Mech Install - centrate pumps (M12B) (M44)</t>
  </si>
  <si>
    <t>Mech Install - Cake Blending pumps (M14)</t>
  </si>
  <si>
    <t>Mech Install - cake dilution pumps (M13)</t>
  </si>
  <si>
    <t>Access Metalwork all tanks (M20)</t>
  </si>
  <si>
    <t>Pipe Bridge 2 (Area 1 to HpH)</t>
  </si>
  <si>
    <t>Mech Install M12 -Area 5 Pipework</t>
  </si>
  <si>
    <t>Mech Install M65 - Hot Water De Aerator</t>
  </si>
  <si>
    <t>Mech Install - Natural Gas Supply (M69)</t>
  </si>
  <si>
    <t>Mech Install M20 - Flue Platform &amp; ladder, Header tank support</t>
  </si>
  <si>
    <t>Mech Install M30 - Boiler water feed tank</t>
  </si>
  <si>
    <t>Mech Install M31 -Boiler Water Chem Dosing system</t>
  </si>
  <si>
    <t>Mech Install M38 - Safety Shower (M38)</t>
  </si>
  <si>
    <t>Install Flue Ducting (M25)</t>
  </si>
  <si>
    <t>Pull in LV feed: LVDB to MCC#4</t>
  </si>
  <si>
    <t>Install MCC#2</t>
  </si>
  <si>
    <t>Pull in LV sub-feed: LVDB to MCC#2</t>
  </si>
  <si>
    <t>Install MCC#3</t>
  </si>
  <si>
    <t>Install MCC#4</t>
  </si>
  <si>
    <t>Mech Install M60 - Post-digestion tank: blowers (M12)</t>
  </si>
  <si>
    <t>Mech Install M04 - Centrifuge</t>
  </si>
  <si>
    <t>Mech Install M19 - Centrate Pumps (M19)</t>
  </si>
  <si>
    <t>Stilling Tube</t>
  </si>
  <si>
    <t>Glycerol Storage Tank</t>
  </si>
  <si>
    <t>Dosing Pump Cabinets</t>
  </si>
  <si>
    <t>Caustic Storage Tank</t>
  </si>
  <si>
    <t>Dosing Tank Access Steelwork</t>
  </si>
  <si>
    <t>Half bridge Scraper</t>
  </si>
  <si>
    <t>Submersible Mixers</t>
  </si>
  <si>
    <t>Heat Exchanger</t>
  </si>
  <si>
    <t>Blowers</t>
  </si>
  <si>
    <t>Recycle Pumps</t>
  </si>
  <si>
    <t>Sludge Pumps</t>
  </si>
  <si>
    <t>Access Stairs</t>
  </si>
  <si>
    <t>Aeration System</t>
  </si>
  <si>
    <t>Recycle RAS/SAS Pipework</t>
  </si>
  <si>
    <t>Dosing Pipework</t>
  </si>
  <si>
    <t>Cable Containment &amp; Cabling</t>
  </si>
  <si>
    <t>Mech Install: Self Cleaning Filters (M39) (M12)</t>
  </si>
  <si>
    <t>Mech Install: Water Booster Set (M41)</t>
  </si>
  <si>
    <t>Temp recommissioning of SHT#3 as Digester feed (STAGE B)</t>
  </si>
  <si>
    <t>Decommission existing tank operation SHT#4 (STAGE B)</t>
  </si>
  <si>
    <t>Decommission Blend Tank 1</t>
  </si>
  <si>
    <t>Cabling &amp; containment work started late</t>
  </si>
  <si>
    <t xml:space="preserve">Late design info delayed pipework fabrication. </t>
  </si>
  <si>
    <t>Not in baseline scope. Better info on leadtimes for valves &amp; installation sequence now indicate end Oct completion.</t>
  </si>
  <si>
    <t>Delays to Torishima delivery &amp; design info for pipework fab</t>
  </si>
  <si>
    <t>Data Sheet: Fixed Inclined Conveyor (M06)</t>
  </si>
  <si>
    <t>Data Sheet: Bulk powder polyelectrolyte mechanical handling and storage system (M48)</t>
  </si>
  <si>
    <t>Data Sheet: Powder polmer make up and dosing system</t>
  </si>
  <si>
    <t>Spec: Bulk powder polyelectrolyte mechanical handling and storage system (M48)</t>
  </si>
  <si>
    <t>Spec: Fixed Inclined Conveyor (M06)</t>
  </si>
  <si>
    <t>Spec: Powder polmer make up and dosing system</t>
  </si>
  <si>
    <t>Tender Duration -M10</t>
  </si>
  <si>
    <t>M71</t>
  </si>
  <si>
    <t>Centrifuge GA Drawing (for Constructionl)</t>
  </si>
  <si>
    <t>Centrifuge RCD Drawing</t>
  </si>
  <si>
    <t>Poly Bund GA Drawing (for Approval)</t>
  </si>
  <si>
    <t>Cake Storage Bund Sections and Details Drawing (For Approval)</t>
  </si>
  <si>
    <t>Cake Storage Bund Layout GA Drawing (For Approval)</t>
  </si>
  <si>
    <t>Cake Storage Bund Layout GA Drawing (For Construction)</t>
  </si>
  <si>
    <t>Cake Storage Bund Sections and Details Drawing (For Construction)</t>
  </si>
  <si>
    <t>Cake Storage Bund RCD Drawing</t>
  </si>
  <si>
    <t>Strainpress GA Drawing (for Construction)</t>
  </si>
  <si>
    <t>Strainpress RCD Drawing</t>
  </si>
  <si>
    <t>Centrifuge GA Drawing (for Construction)</t>
  </si>
  <si>
    <t>Conveyor GA Drawing (for Approval)</t>
  </si>
  <si>
    <t>RL Gravity Pipeline 1 Longsection Drawing (Approval)</t>
  </si>
  <si>
    <t>RL Gravity Pipeline 1 Longsection Drawing (Construction)</t>
  </si>
  <si>
    <t>RL Gravity Pipeline 2 Longsection Drawing (Approval)</t>
  </si>
  <si>
    <t>RL Gravity Pipeline 2 Longsection Drawing (Construction)</t>
  </si>
  <si>
    <t>Siloxane plant GA Drawing (Approval)</t>
  </si>
  <si>
    <t>Particular Specification Electrical Cabling</t>
  </si>
  <si>
    <t>Data Sheet: Centrifuge Feed pumps (M13)</t>
  </si>
  <si>
    <t>Data Sheet: SAS Sludge Screen (Strainpress) Feed Pumps (M18)</t>
  </si>
  <si>
    <t>Tender Eval: Centrifuges (inc acoustic covers) (M04)</t>
  </si>
  <si>
    <t>Tender Eval: Chute/Hopper for Blending cake &amp; thickened sludge (M04)</t>
  </si>
  <si>
    <t>Tender Eval: Liquid/Solids seperator conveyor (M06)</t>
  </si>
  <si>
    <t>Tender Eval: Liquid Polymer Make up system (M16)</t>
  </si>
  <si>
    <t>Lean Baseline (Nov 11)</t>
  </si>
  <si>
    <t>CIG Baseline (GW3)</t>
  </si>
  <si>
    <t>Actual / Forecast</t>
  </si>
  <si>
    <t>Not in GW3 scope. Delays to mech install of pipework &amp; poly system</t>
  </si>
  <si>
    <t>Low priority, hence pushed to back of programme</t>
  </si>
  <si>
    <t>to 27th Jul</t>
  </si>
  <si>
    <t>Tender Eval: Dewatered/Blended Sludge Transfer Pumps (HPH Feed Pumps) (M71)</t>
  </si>
  <si>
    <t>Tender Eval: Existing GBT's Primary &amp; Imported  Sludge Thickening Process (R01)</t>
  </si>
  <si>
    <t>Tender Eval: Polymer Dosing Pumps (M16)</t>
  </si>
  <si>
    <t>Tender Eval: Active Polymer Make up system mods (R06)</t>
  </si>
  <si>
    <t>Tender Eval: Polymer Dosing Pump mods (R06)</t>
  </si>
  <si>
    <t>to 29th Jun</t>
  </si>
  <si>
    <t>KEY MILESTONES:</t>
  </si>
  <si>
    <t>Key Milestones</t>
  </si>
  <si>
    <t>Notes</t>
  </si>
  <si>
    <t>Gateway 2</t>
  </si>
  <si>
    <t>Gateway 3</t>
  </si>
  <si>
    <t>Gateway 6</t>
  </si>
  <si>
    <t>Gateway 4 (Project Wide)</t>
  </si>
  <si>
    <t>Gateway 5 (Project Wide)</t>
  </si>
  <si>
    <t>Sectional Completions (GW4 dates)</t>
  </si>
  <si>
    <t>SDT#1 as Post-Digestion Tank</t>
  </si>
  <si>
    <t>SHT#3 as Digester Feed Tank</t>
  </si>
  <si>
    <t>PST Autodesludging</t>
  </si>
  <si>
    <t>SHT#4 as Strainpress Feed Tank</t>
  </si>
  <si>
    <t>Service Water System</t>
  </si>
  <si>
    <t>Odour Control</t>
  </si>
  <si>
    <t>SHT#5 as Strainpress Feed Tank</t>
  </si>
  <si>
    <t>Blend Tank#1 as Centrate Well</t>
  </si>
  <si>
    <t>Aeration Lane air System</t>
  </si>
  <si>
    <t>Dewatering Plant</t>
  </si>
  <si>
    <t>Liquor Treatment Plant</t>
  </si>
  <si>
    <t>Boiler House</t>
  </si>
  <si>
    <t>Siloxane Plant</t>
  </si>
  <si>
    <t>Heat Exchanger Water Recirculation Pumps (M26)</t>
  </si>
  <si>
    <t>Data Sheet: Heat Exchanger Water Recirculation Pumps (M26)</t>
  </si>
  <si>
    <t>Data Sheet: Pasteurisation Tank Feed Pumps (M13)</t>
  </si>
  <si>
    <t>Data Sheet: 2nd Stage Heating Sludge Recirculation Pumps(also transfers sludge to Hydrolysis Tank) (M18)</t>
  </si>
  <si>
    <t>Data Sheet: Heat Exchanger Sludge Recirculation Pumps (M18)</t>
  </si>
  <si>
    <t>Data Sheet: Hydrolysis HX Recirculation Pumps (M26)</t>
  </si>
  <si>
    <t>Data Sheet: Digester Feed Pumps (part of HPH Plant) (M13)</t>
  </si>
  <si>
    <t>Technical Assesment: LTHW Sludge/Water Heat Exchanger (M10)</t>
  </si>
  <si>
    <t>Technical Assesment: Hydrolysis Tank FE heat exchanger (M10)</t>
  </si>
  <si>
    <t>Technical Assesment: HPH Tanks V &amp; PRV valves (M62)</t>
  </si>
  <si>
    <t>Technical Assesment: Steam Heating Units (Direct steam injection into sludge) (M35)</t>
  </si>
  <si>
    <t>UPDWS -Digester Mixing</t>
  </si>
  <si>
    <t>Technical Assesment: Flare stack/gas burner package (M24)</t>
  </si>
  <si>
    <t>Data Sheet: Hot Water System De Aerator (not in DMS) (M65)</t>
  </si>
  <si>
    <t>Spec: Easiheat HX unit</t>
  </si>
  <si>
    <t>Technical Assesment: Flue gas system and windshield exhaust stack (M25)</t>
  </si>
  <si>
    <t>Technical Assesment: Water Treatment Plant (Softening/Filtration/RO) (M28)</t>
  </si>
  <si>
    <t>Technical Assesment: Boiler water feed tank inc de-aerator and chemical dosing (M30 &amp; M31)</t>
  </si>
  <si>
    <t>Data Sheet: OUTLET CHUTES (M12)</t>
  </si>
  <si>
    <t>Spec: Poly dosing pumps</t>
  </si>
  <si>
    <t>Technical Assesment: CENTRIFUGES (M04)</t>
  </si>
  <si>
    <t>Technical Assesment: Outlet Chutes (M12)</t>
  </si>
  <si>
    <t>Technical Assesment: Fixed Inclined Conveyor (M06)</t>
  </si>
  <si>
    <t>Technical Assesment: Bulk powder polyelectrolyte mechanical handling and storage system (M48)</t>
  </si>
  <si>
    <t>Technical Assesment: HEAT EXCHANGER (M10)</t>
  </si>
  <si>
    <t>Spec: SILOXANE REMOVAL PACKAGE PLANT (M56)</t>
  </si>
  <si>
    <t>Technical Assesment: SILOXANE REMOVAL PACKAGE PLANT (M56)</t>
  </si>
  <si>
    <t>Place Order on DEMA - M04</t>
  </si>
  <si>
    <t>Tender Duration - M06</t>
  </si>
  <si>
    <t>Tender Duration - M10</t>
  </si>
  <si>
    <t>Place Order on DEMA - M10</t>
  </si>
  <si>
    <t>Tender Duration - M62</t>
  </si>
  <si>
    <t>Place Order on DEMA - M62</t>
  </si>
  <si>
    <t>Tender Duration - M14</t>
  </si>
  <si>
    <t>Place Order on DEMA - M14</t>
  </si>
  <si>
    <t>Tender Duration - M16</t>
  </si>
  <si>
    <t>Tender Duration - R06</t>
  </si>
  <si>
    <t>Place Order on DEMA - M11</t>
  </si>
  <si>
    <t>Tender Duration - M35</t>
  </si>
  <si>
    <t>Tender Duration - M71</t>
  </si>
  <si>
    <t>Place Order on DEMA - M71</t>
  </si>
  <si>
    <t>Tender Duration - M24</t>
  </si>
  <si>
    <t>Place Order on DEMA - M24</t>
  </si>
  <si>
    <t>Place Order on DEMA - M03</t>
  </si>
  <si>
    <t>Tender Duration - M25</t>
  </si>
  <si>
    <t>Tender Duration - M28</t>
  </si>
  <si>
    <t>Tender Duration - M30</t>
  </si>
  <si>
    <t>Tender Duration - M31</t>
  </si>
  <si>
    <t>Prepare Enquiry Package - M65</t>
  </si>
  <si>
    <t>Prepare Enquiry Package - M68</t>
  </si>
  <si>
    <t>Tender Duration - M68</t>
  </si>
  <si>
    <t>Prepare Enquiry Package - E05</t>
  </si>
  <si>
    <t>Tender Duration - M48</t>
  </si>
  <si>
    <t>Place Order on DEMA - M66</t>
  </si>
  <si>
    <t>Prepare Enquiry Package - M56</t>
  </si>
  <si>
    <t>Tender Duration - M56</t>
  </si>
  <si>
    <t>Particular Specification MCC &amp; Associated Equip.</t>
  </si>
  <si>
    <t>Spec: Electrical Installation - General</t>
  </si>
  <si>
    <t>Data Sheet: Blending Tank Mixing (Cakedilution) Pump (M13)</t>
  </si>
  <si>
    <t>Spec: MCC inc ICA (E03)</t>
  </si>
  <si>
    <t>Spec: Electrical Installation</t>
  </si>
  <si>
    <t>Spec: MCC inc ICA</t>
  </si>
  <si>
    <t>Prepare Enquiry Package - E02</t>
  </si>
  <si>
    <t>Tender Duration - M05</t>
  </si>
  <si>
    <t>Prepare Enquiry Package - E03</t>
  </si>
  <si>
    <t>to 9th Sep</t>
  </si>
  <si>
    <t>Cake Bund Sections and Details Drawing (For Approval)</t>
  </si>
  <si>
    <t>RCD Drawing - Pre treatment Tanks</t>
  </si>
  <si>
    <t>RCD Drawing - Hydrolysis Tanks</t>
  </si>
  <si>
    <t>RCD Drawing - Surrounding Slab and Plant Plinths</t>
  </si>
  <si>
    <t>Conveyor GA Drawing (for Constrcution)</t>
  </si>
  <si>
    <t>RL Gravity Pipeline 1 Longsection Drawing (Constructionl)</t>
  </si>
  <si>
    <t>RL Gravity Pipeline 2 Longsection Drawing (Constructionl)</t>
  </si>
  <si>
    <t>Manhole GA Drawing (Approval)</t>
  </si>
  <si>
    <t>Manhole GA Drawing (Construction)</t>
  </si>
  <si>
    <t>Spec: Mechanical Installation - General (M12)</t>
  </si>
  <si>
    <t>Spec: MCC kiosk</t>
  </si>
  <si>
    <t>Technical Assesment: Centrifuges (inc acoustic covers) (M04)</t>
  </si>
  <si>
    <t>Technical Assesment: Chute/Hopper for Blending cake &amp; thickened sludge (M04)</t>
  </si>
  <si>
    <t>Technical Assesment: Liquid/Solids seperator conveyor (M06)</t>
  </si>
  <si>
    <t>Technical Assesment: Liquid Polymer Make up system (M16)</t>
  </si>
  <si>
    <t>Technical Assesment: Dewatered/Blended Sludge Transfer Pumps (HPH Feed Pumps) (M71)</t>
  </si>
  <si>
    <t>Data Sheets: Pasteurisation Tank Feed Pumps (M13)</t>
  </si>
  <si>
    <t>Data Sheets: 2nd Stage Heating Sludge Recirculation Pumps(also transfers sludge to Hydrolysis Tank) (M18)</t>
  </si>
  <si>
    <t>Data Sheets: Heat Exchanger Sludge Recirculation Pumps (M18)</t>
  </si>
  <si>
    <t>Data Sheets: Hydrolysis HX Recirculation Pumps (M26)</t>
  </si>
  <si>
    <t>Data Sheet: Hot water recirculation pumps - Motive Water system (M26)</t>
  </si>
  <si>
    <t>Data Sheet: Hot water recirculation pumps - CHP heat exchange (M26)</t>
  </si>
  <si>
    <t>Data Sheet: Leaf Spring DIFFUSERS (M12)</t>
  </si>
  <si>
    <t>Data Sheet: Centrifuge Feed Pumps (M13)</t>
  </si>
  <si>
    <t>Spec: SHARON feed tank (not in DMS) (M40)</t>
  </si>
  <si>
    <t>Technical Assesment: Odour Treatment Plant #1 (M43)</t>
  </si>
  <si>
    <t>Technical Assesment: Odour ductwork (M43)</t>
  </si>
  <si>
    <t>Technical Assesment: Odour Treatment Plant #2 (M43)</t>
  </si>
  <si>
    <t>Place Order on DEMA - M09</t>
  </si>
  <si>
    <t>Prepare Enquiry Package - M60</t>
  </si>
  <si>
    <t>Prepare Enquiry Package - M27</t>
  </si>
  <si>
    <t>Prepare Enquiry Package - E06</t>
  </si>
  <si>
    <t>Prepare Enquiry Package - M43</t>
  </si>
  <si>
    <t>Tender Duration - M43</t>
  </si>
  <si>
    <t>to 5th Oct</t>
  </si>
  <si>
    <t>Poly Bund Structural Design</t>
  </si>
  <si>
    <t>HpH Plant hardstanding GA Drawing (For Approval)</t>
  </si>
  <si>
    <t>HpH Plant hardstanding Structural Design</t>
  </si>
  <si>
    <t>HpH Plant hardstanding GA Drawing (For Construction)</t>
  </si>
  <si>
    <t>HpH Plant Slab GA Drawing (For Construction)</t>
  </si>
  <si>
    <t>HpH Plant Structural Design - Surrounding Slab and Plant Plinths</t>
  </si>
  <si>
    <t>HpH Plant Slab Sections and Details (For Construction)</t>
  </si>
  <si>
    <t>HpH Plant RCD Drawing - Pre treatment Tanks</t>
  </si>
  <si>
    <t>HpH Plant RCD Drawing - Hydrolysis Tanks</t>
  </si>
  <si>
    <t>HpH Plant RCD Drawing - Surrounding Slab and Plant Plinths</t>
  </si>
  <si>
    <t>Flue Stack RCD drawing</t>
  </si>
  <si>
    <t>Cake Bund Structural Design</t>
  </si>
  <si>
    <t>Cake Bund Precast / in situ wall units analysis</t>
  </si>
  <si>
    <t>Return Liquors Gravity Pipeline 1 Hydraulic Calculation</t>
  </si>
  <si>
    <t>Return Liquors Gravity Pipeline 1 Longsection Drawing (Approval)</t>
  </si>
  <si>
    <t>Return Liquors Gravity Pipeline 1 Longsection Drawing (Construction)</t>
  </si>
  <si>
    <t>Return Liquors Gravity Pipeline 2 Hydraulic Calculation</t>
  </si>
  <si>
    <t>Return Liquors Gravity Pipeline 2 Longsection Drawing (Approval)</t>
  </si>
  <si>
    <t>Return Liquors Gravity Pipeline 2 Longsection Drawing (Construction)</t>
  </si>
  <si>
    <t>Return Liquors Gravity Pipeline 4 Hydraulic Calculation</t>
  </si>
  <si>
    <t>Return Liquors Gravity Pipeline 4 Longsection Drawing (Approval)</t>
  </si>
  <si>
    <t>Return Liquors Gravity Pipeline 4 Longsection Drawing (Construction)</t>
  </si>
  <si>
    <t>New manhole GA Drawing (For approval)</t>
  </si>
  <si>
    <t>New manhole Structural Design</t>
  </si>
  <si>
    <t>New manhole GA Drawing (For Construction)</t>
  </si>
  <si>
    <t>PFD related mass, heat and flows balance</t>
  </si>
  <si>
    <t>Particular Spec: Electrical Installation - General</t>
  </si>
  <si>
    <t>Particular Spec: MCC inc ICA (E03)</t>
  </si>
  <si>
    <t>Particular Spec: Electrical Installation</t>
  </si>
  <si>
    <t>Tender Eval: LTHW Sludge/Water Heat Exchanger (M10)</t>
  </si>
  <si>
    <t>Tender Eval: Hydrolysis Tank FE heat exchanger (M10)</t>
  </si>
  <si>
    <t>Pasteurisation Tanks GA (M09)</t>
  </si>
  <si>
    <t>Hydrolysis Tank GA (M09)</t>
  </si>
  <si>
    <t>Tender Eval: Flare stack/gas burner package (M24)</t>
  </si>
  <si>
    <t>Data Sheet: Pressurisation unit (M27)</t>
  </si>
  <si>
    <t>Particular Spec: MCC inc ICA</t>
  </si>
  <si>
    <t>Tender Eval: Easiheat HX</t>
  </si>
  <si>
    <t>Tender Eval: Fuel oil Storage tank / Nat gas supply</t>
  </si>
  <si>
    <t>Tender Eval: CENTRIFUGES (M04)</t>
  </si>
  <si>
    <t>Tender Eval: Outlet Chutes (M12)</t>
  </si>
  <si>
    <t>Tender Eval: Fixed Inclined Conveyor (M06)</t>
  </si>
  <si>
    <t>GA: Dewatering Centrifuges (M04)</t>
  </si>
  <si>
    <t>CENTRIFUGES ELEVATION &amp; SECTION</t>
  </si>
  <si>
    <t>Tender Eval: Liquor Treatment</t>
  </si>
  <si>
    <t>Particular Spec: SILOXANE REMOVAL PACKAGE PLANT (M56)</t>
  </si>
  <si>
    <t>UPDWS - UV disinfection (M42)</t>
  </si>
  <si>
    <t>Data Sheet: Water booster package  - duty/duty/standby pumps + accumulator</t>
  </si>
  <si>
    <t>Data Sheet: Water booster package  - duty/duty/standby pumps + c/w accumulator &amp; Form 4 Panel</t>
  </si>
  <si>
    <t>Data Sheet: Pipeline UV System (M42)</t>
  </si>
  <si>
    <t>Data Sheet: Self-cleaning Filters 300 micron (M39)</t>
  </si>
  <si>
    <t>Data Sheet: Self-cleaning Filters 50 micron (M39)</t>
  </si>
  <si>
    <t>Particular Spec: Water booster package  - duty/duty/standby pumps + accumulator</t>
  </si>
  <si>
    <t>temp poly plant may be required to mitigate supplier delays. Commissioning linked to completion of works on Aeration Lane above</t>
  </si>
  <si>
    <t>Delays to MCC Software controlling dewatering plant</t>
  </si>
  <si>
    <t>Baseline logic incorrect -requires Post-Dig in service first. Delayed further due to design finalisation of associated pipework</t>
  </si>
  <si>
    <t>Repair Sludge Holding Tank 4</t>
  </si>
  <si>
    <t>Impacted by poor weather.</t>
  </si>
  <si>
    <t>Access stelwork for HpH tanks</t>
  </si>
  <si>
    <t>Install Centrifuges</t>
  </si>
  <si>
    <t>Weather delayed completion of civils prior to install</t>
  </si>
  <si>
    <t>Lack of resources from mech installer (holidays)</t>
  </si>
  <si>
    <t>Additional items added to MCC4 late on</t>
  </si>
  <si>
    <t>Probabilistic Project Completion (P50)</t>
  </si>
  <si>
    <t>Probabilistic Project Completion (P80)</t>
  </si>
  <si>
    <t>Monthly Schedule Adherence Metrics</t>
  </si>
  <si>
    <t>Particular Spec: Water booster package  - duty/duty/standby pumps + c/w accumulator &amp; Form 4 Panel</t>
  </si>
  <si>
    <t>Particular Spec: Self-cleaning Filters 300 micron (M39)</t>
  </si>
  <si>
    <t>Particular Spec: Self-cleaning Filters 50 micron (M39)</t>
  </si>
  <si>
    <t>Particular Spec: Pipeline UV System (M42)</t>
  </si>
  <si>
    <t>Tender Eval: Odour Treatment Plant #1 (M43)</t>
  </si>
  <si>
    <t>Tender Eval: Odour Treatment Plant #2 (M43)</t>
  </si>
  <si>
    <t>Tender Eval: Odour ductwork #1 (M43)</t>
  </si>
  <si>
    <t>Tender Eval: Odour ductwork #2 (M43)</t>
  </si>
  <si>
    <t>Prepare Enquiry Package - E13</t>
  </si>
  <si>
    <t>Prepare Enquiry Package - E16</t>
  </si>
  <si>
    <t>Prepare Enquiry Package - E17</t>
  </si>
  <si>
    <t>Prepare Enquiry Package - E19</t>
  </si>
  <si>
    <t>Prepare Enquiry Package - E20</t>
  </si>
  <si>
    <t>Prepare Enquiry Package - E21</t>
  </si>
  <si>
    <t>Prepare Enquiry Package - E22</t>
  </si>
  <si>
    <t>Prepare Enquiry Package - E23</t>
  </si>
  <si>
    <t>Prepare Enquiry Package - M42</t>
  </si>
  <si>
    <t>IData Sheet: Isolation of redundant equipment (M12)</t>
  </si>
  <si>
    <t>External review of design</t>
  </si>
  <si>
    <t>Prepare Enquiry Package - M29</t>
  </si>
  <si>
    <t>to 16th Nov</t>
  </si>
  <si>
    <t>0</t>
  </si>
  <si>
    <t>Structural Design -Centrifuges</t>
  </si>
  <si>
    <t>GA Drawing (for Approval) -Centrifuges</t>
  </si>
  <si>
    <t>Structural Design -Blower bldg floor mods</t>
  </si>
  <si>
    <t>GA Drawing (Approval) -Blower bldg floor mods</t>
  </si>
  <si>
    <t>GA Drawing (Approval) -Blower bldg wall mods</t>
  </si>
  <si>
    <t>Sections and Details Drawing (For Approval) -Cake bund</t>
  </si>
  <si>
    <t>Structural Design -Cake bund</t>
  </si>
  <si>
    <t>Precast / in situ wall units analysis -Cake bund</t>
  </si>
  <si>
    <t>Layout GA Drawing (For Approval) -Cake bund</t>
  </si>
  <si>
    <t>Layout GA Drawing (For Construction) -Cake bund</t>
  </si>
  <si>
    <t>Sections and Details Drawing (For Construction) -Cake bund</t>
  </si>
  <si>
    <t>RCD Drawing -Cake bund</t>
  </si>
  <si>
    <t>Longsection Drawing (Approval) -Pipeline 2</t>
  </si>
  <si>
    <t>Instrumentation - General -Spec</t>
  </si>
  <si>
    <t>Lifting Equipment - General (M47) -Spec</t>
  </si>
  <si>
    <t>HazOp Study - Digesters (Area 4)</t>
  </si>
  <si>
    <t>HazOp Study</t>
  </si>
  <si>
    <t>Centrifuge Feed pumps (M13) -Data Sheet</t>
  </si>
  <si>
    <t>SAS Sludge Screen (Strainpress) Feed Pumps (M18) -Data Sheet</t>
  </si>
  <si>
    <t>Centrate Tank/Sump -Data Sheet</t>
  </si>
  <si>
    <t>Centrate Pumps - return of centrate to WwTW (M18) -Data Sheet</t>
  </si>
  <si>
    <t>Isolation of redundant equipment (M12) -Data Sheet</t>
  </si>
  <si>
    <t>Instrumentation - level -Spec</t>
  </si>
  <si>
    <t>Instrumentation - flow -Spec</t>
  </si>
  <si>
    <t>Instrumentation - pressure -Spec</t>
  </si>
  <si>
    <t>Instrumentation - temperature -Spec</t>
  </si>
  <si>
    <t>Liquid Polymer Make up system (M16) -TAR</t>
  </si>
  <si>
    <t>Instrumentation - flow -TAR</t>
  </si>
  <si>
    <t>Thickening poly GA</t>
  </si>
  <si>
    <t>HpH surround RCD</t>
  </si>
  <si>
    <t>HpH MCC GA</t>
  </si>
  <si>
    <t>Dewatering Cent GA &amp; RCD</t>
  </si>
  <si>
    <t>Dewatering poly RCD</t>
  </si>
  <si>
    <t>LTP Blower</t>
  </si>
  <si>
    <t>LTP Chem storage</t>
  </si>
  <si>
    <t>Pipe Bridge</t>
  </si>
  <si>
    <t>Thickening Centrifuges</t>
  </si>
  <si>
    <t>LTP HX</t>
  </si>
  <si>
    <t>LTP MCC</t>
  </si>
  <si>
    <t>LTP Ductwork &amp; Drainage</t>
  </si>
  <si>
    <t>Earliest Delivery Date - M10</t>
  </si>
  <si>
    <t>Earliest Delivery Date - M26</t>
  </si>
  <si>
    <t>Place Order on DEMA - E14</t>
  </si>
  <si>
    <t>Earliest Delivery Date - E14</t>
  </si>
  <si>
    <t>Place Order on DEMA - E15</t>
  </si>
  <si>
    <t>Place Order on DEMA - E16</t>
  </si>
  <si>
    <t>Place Order on DEMA - E17</t>
  </si>
  <si>
    <t>Place Order on DEMA - E18</t>
  </si>
  <si>
    <t>Place Order on DEMA - E19</t>
  </si>
  <si>
    <t>Place Order on DEMA - E23</t>
  </si>
  <si>
    <t>Tender Duration - E26</t>
  </si>
  <si>
    <t>Place Order on DEMA - E44</t>
  </si>
  <si>
    <t>Earliest Delivery Date - E44</t>
  </si>
  <si>
    <t>Place Order on DEMA - M60.1</t>
  </si>
  <si>
    <t>Tender Duration - M64</t>
  </si>
  <si>
    <t>Earliest Delivery Date - M24</t>
  </si>
  <si>
    <t>Earliest Delivery Date - M03</t>
  </si>
  <si>
    <t>Earliest Delivery Date - M29</t>
  </si>
  <si>
    <t>Place Order on DEMA - E41</t>
  </si>
  <si>
    <t>Place Order on DEMA - M20B</t>
  </si>
  <si>
    <t>Tender Duration - E14</t>
  </si>
  <si>
    <t>Prepare Enquiry Package - M81</t>
  </si>
  <si>
    <t>Tender Duration - M81</t>
  </si>
  <si>
    <t>Place Order on DEMA - M81</t>
  </si>
  <si>
    <t>Instrumentation - pressure -TAR</t>
  </si>
  <si>
    <t>Instrumentation - temperature -TAR</t>
  </si>
  <si>
    <t>Dewatered/Blended Sludge Transfer Pumps (HPH Feed Pumps) (M71) -TAR</t>
  </si>
  <si>
    <t>Polymer Dosing Pumps (M16) -TAR</t>
  </si>
  <si>
    <t>Heat Exchanger Water Recirculation Pumps (M26) -Data Sheet</t>
  </si>
  <si>
    <t>Pasteurisation Tank Feed Pumps (M13) -Data Sheet</t>
  </si>
  <si>
    <t>2nd Stage Heating Sludge Recirculation Pumps(also transfers sludge to Hydrolysis Tank) (M18) -Data Sheet</t>
  </si>
  <si>
    <t>Heat Exchanger Sludge Recirculation Pumps (M18) -Data Sheet</t>
  </si>
  <si>
    <t>Hydrolysis HX Recirculation Pumps (M26) -Data Sheet</t>
  </si>
  <si>
    <t>Digester Feed Pumps (part of HPH Plant) (M13) -Data Sheet</t>
  </si>
  <si>
    <t>LTHW Sludge/Water Heat Exchanger (M10) -TAR</t>
  </si>
  <si>
    <t>Hydrolysis Tank FE heat exchanger (M10)-TAR</t>
  </si>
  <si>
    <t>Steam Heating Units (Direct steam injection into sludge) (M35)-TAR</t>
  </si>
  <si>
    <t>Instrumentation - flow-TAR</t>
  </si>
  <si>
    <t>Instrumentation - pressure-TAR</t>
  </si>
  <si>
    <t>Instrumentation - temperature-TAR</t>
  </si>
  <si>
    <t>HPH Buffer Tank GA (Overflow tank) (M09)</t>
  </si>
  <si>
    <t>HPH GA</t>
  </si>
  <si>
    <t>Flare stack/gas burner package (M24) -TAR</t>
  </si>
  <si>
    <t>Pressurisation unit (M27) -Data Sheet</t>
  </si>
  <si>
    <t>Hot water recirculation pumps - Motive Water system (M26) -Data Sheet</t>
  </si>
  <si>
    <t>Hot water recirculation pumps - CHP heat exchange (M26) -Data Sheet</t>
  </si>
  <si>
    <t>Steam system components inc condensate traps (M33) -Spec</t>
  </si>
  <si>
    <t>Easiheat HX -TAR</t>
  </si>
  <si>
    <t>Fuel oil Storage tank / Nat gas supply -TAR</t>
  </si>
  <si>
    <t>GROUND FLOOR GENERAL ARRANGEMENT ISOMETRIC VIEW</t>
  </si>
  <si>
    <t>PLAN VIEW (EQUIPMENT LAYOUT)</t>
  </si>
  <si>
    <t>DIGESTED SLUDGE BLOWERS (M60) -Data Sheet</t>
  </si>
  <si>
    <t>Centrifuge Feed Pumps (M13) -Data Sheet</t>
  </si>
  <si>
    <t>Fixed Inclined Conveyor (M06) -TAR</t>
  </si>
  <si>
    <t>Bulk powder polyelectrolyte mechanical handling and storage system (M48) -TAR</t>
  </si>
  <si>
    <t>Liquor Treatment -TAR</t>
  </si>
  <si>
    <t>SILOXANE REMOVAL PACKAGE PLANT (M56) -Data Sheet</t>
  </si>
  <si>
    <t>SILOXANE REMOVAL PACKAGE PLANT (M56) -Spec</t>
  </si>
  <si>
    <t>Water booster package  - duty/duty/standby pumps + accumulator -Data Sheet</t>
  </si>
  <si>
    <t>Pipeline UV System (M42) -Data Sheet</t>
  </si>
  <si>
    <t>Self-cleaning Filters 300 micron (M39) -Data Sheet</t>
  </si>
  <si>
    <t>Self-cleaning Filters 50 micron (M39) -Data Sheet</t>
  </si>
  <si>
    <t>Centrifugal Pumps (M18) -Data Sheet</t>
  </si>
  <si>
    <t>Water booster package  - duty/duty/standby pumps + accumulator -Spec</t>
  </si>
  <si>
    <t xml:space="preserve">Self-cleaning Filters 300 micron (M39) -Spec </t>
  </si>
  <si>
    <t>Self-cleaning Filters 50 micron (M39) -Spec</t>
  </si>
  <si>
    <t>Pipeline UV System (M42) -Spec</t>
  </si>
  <si>
    <t>Centrifugal Pumps (M18) -Spec</t>
  </si>
  <si>
    <t>Odour Treatment Plant #1 (M43) -TAR</t>
  </si>
  <si>
    <t>Odour ductwork (M43) -TAR</t>
  </si>
  <si>
    <t>Odour Treatment Plant #2 (M43) -TAR</t>
  </si>
  <si>
    <t>to 25th May</t>
  </si>
  <si>
    <t>FDS</t>
  </si>
  <si>
    <t>DS -PST Autodesludging</t>
  </si>
  <si>
    <t>TAR -Instrumentation - level</t>
  </si>
  <si>
    <t>URS</t>
  </si>
  <si>
    <t>TAR -Valves (M44)</t>
  </si>
  <si>
    <t>TAR -PST Auto desludging</t>
  </si>
  <si>
    <t>TAR -SILOXANE REMOVAL PACKAGE PLANT (M56)</t>
  </si>
  <si>
    <t>Prepare Enquiry Package - M13</t>
  </si>
  <si>
    <t>Place Order on DEMA - M05</t>
  </si>
  <si>
    <t>Prepare Enquiry Package - M39</t>
  </si>
  <si>
    <t>Scheduled Project Completion</t>
  </si>
  <si>
    <t>Probabalistic Project Completion (P50)</t>
  </si>
  <si>
    <t>Probabalistic Project Completion (P80)</t>
  </si>
  <si>
    <t>to 31st Dec</t>
  </si>
  <si>
    <t>GA &amp; RCD Drawing (for Construction) -Forward Pump Slab</t>
  </si>
  <si>
    <t>GA Drawing (Construction) -Boiler bldg wall mods</t>
  </si>
  <si>
    <t>Sections and Details Drawing (For Construction) -Cake Bund</t>
  </si>
  <si>
    <t>RCD Drawing -Cake Bund</t>
  </si>
  <si>
    <t>GA Drawing (for Construction) -Centrifuge</t>
  </si>
  <si>
    <t>GA &amp; RCD Drawing (for Construction) -Pump slab</t>
  </si>
  <si>
    <t>GA Drawing (for Construction) -Centrifuge Feed PS</t>
  </si>
  <si>
    <t>Mechanical Installation - General (M12) -Spec</t>
  </si>
  <si>
    <t>Valves - General (M44) -Spec</t>
  </si>
  <si>
    <t>Trace Heating and Insulation - General (M46) -Spec</t>
  </si>
  <si>
    <t>Electrical Installation - General -TAR</t>
  </si>
  <si>
    <t>MCC's / ICA's -TAR</t>
  </si>
  <si>
    <t>Centrifuge Feed / GBT feed pumps (M13) -Data Sheet</t>
  </si>
  <si>
    <t>SAS Thickener Feed Pumps (M??) -Data Sheet</t>
  </si>
  <si>
    <t>PST Autodesludging -Data Sheet</t>
  </si>
  <si>
    <t>SAS Thickeners GA (M05)</t>
  </si>
  <si>
    <t>Thickening Centrifuges (M04)</t>
  </si>
  <si>
    <t>MCC inc ICA -TAR</t>
  </si>
  <si>
    <t>Electrical Installation -TAR</t>
  </si>
  <si>
    <t>Centrate Pumps - return of centrate to WwTW (M18) -TAR</t>
  </si>
  <si>
    <t>Steam Heating Units (Direct steam injection into sludge) (M35) -TAR</t>
  </si>
  <si>
    <t>HPH Tanks V &amp; PRV valves (M62) -TAR</t>
  </si>
  <si>
    <t>Heat Exchanger Water Recirculation Pumps (M26) -TAR</t>
  </si>
  <si>
    <t>Pasteurisation Tank Feed Pumps (M13) -TAR</t>
  </si>
  <si>
    <t>Hydrolysis HX Recirculation Pumps (M26) -TAR</t>
  </si>
  <si>
    <t>Digester Feed Pumps (part of HPH Plant) (M13) -TAR</t>
  </si>
  <si>
    <t>Heat Exchanger Sludge Recirculation Pumps (M18) -TAR</t>
  </si>
  <si>
    <t>2nd Stage Heating Sludge Recirculation Pumps(also transfers sludge to Hydrolysis Tank) (M18) -TAR</t>
  </si>
  <si>
    <t>Structural steelwork and access plarforms (M20) -Spec</t>
  </si>
  <si>
    <t>Boiler water feed tank inc de-aerator and chemical dosing (M30 &amp; M31) -TAR</t>
  </si>
  <si>
    <t>Water Treatment Plant (Softening/Filtration/RO) (M28) -TAR</t>
  </si>
  <si>
    <t>Hot water recirculation pumps - Motive Water system (M26) -TAR</t>
  </si>
  <si>
    <t>Hot water recirculation pumps - CHP heat exchange (M26) -TAR</t>
  </si>
  <si>
    <t>Composite Waste Heat Boilers (M03) -DRW</t>
  </si>
  <si>
    <t>Water Treatment Plant (Softening/Filtration/RO) -DRW</t>
  </si>
  <si>
    <t>Boiler water feed tank inc de-aerator and chemical dosing -DRW</t>
  </si>
  <si>
    <t>Centrifuge Feed Pumps (M13) -TAR</t>
  </si>
  <si>
    <t>DIGESTED SLUDGE BLOWERS (M60) -TAR</t>
  </si>
  <si>
    <t>Dewatering Centrifuges (M04) -DRW</t>
  </si>
  <si>
    <t>FE/DW storage tank (M40) -Data Sheet</t>
  </si>
  <si>
    <t>Self-cleaning Filters 300 micron (M39) -TAR</t>
  </si>
  <si>
    <t>Self-cleaning Filters 100 micron (M39) -TAR</t>
  </si>
  <si>
    <t>Centrifugal Pumps (M18) -TAR</t>
  </si>
  <si>
    <t>Place Order on DEMA - M06</t>
  </si>
  <si>
    <t>Prepare Enquiry Package - M12</t>
  </si>
  <si>
    <t>Prepare Enquiry Package - M18</t>
  </si>
  <si>
    <t>Prepare Enquiry Package - M20</t>
  </si>
  <si>
    <t>Prepare Enquiry Package - M26</t>
  </si>
  <si>
    <t>Prepare Enquiry Package - M33</t>
  </si>
  <si>
    <t>Prepare Enquiry Package - M55</t>
  </si>
  <si>
    <t>Prepare Enquiry Package - E18</t>
  </si>
  <si>
    <t>Place Order on DEMA - M25</t>
  </si>
  <si>
    <t>MCC Schedule</t>
  </si>
  <si>
    <t>Feeder Schedule</t>
  </si>
  <si>
    <t>MCC inc ICA (E03) -Spec</t>
  </si>
  <si>
    <t>Mechanical Installation (M12) -Spec</t>
  </si>
  <si>
    <t>Pipework (M12) -Spec</t>
  </si>
  <si>
    <t>Cable Schedule</t>
  </si>
  <si>
    <t>Load Schedule</t>
  </si>
  <si>
    <t>I/O Schedule SCADA System</t>
  </si>
  <si>
    <t>MCC's FAT &amp; SAT Test &amp; Inspection Requirement</t>
  </si>
  <si>
    <t>Lifting equipment -Use existing -TAR</t>
  </si>
  <si>
    <t>Pressurisation unit (M27) -use existing -TAR</t>
  </si>
  <si>
    <t>Leaf Spring DIFFUSERS (M61) -Data Sheet</t>
  </si>
  <si>
    <t>MCC inc ICA -Spec</t>
  </si>
  <si>
    <t>to 20th Jan</t>
  </si>
  <si>
    <t>Cake Bund Layout GA Drawing (For Construction)</t>
  </si>
  <si>
    <t>Cake Bund Sections and Details Drawing inc RCD (For Construction)</t>
  </si>
  <si>
    <t>Process Calculations</t>
  </si>
  <si>
    <t>P&amp;ID's</t>
  </si>
  <si>
    <t>Process Description</t>
  </si>
  <si>
    <t>Operating philosophy</t>
  </si>
  <si>
    <t>BFD</t>
  </si>
  <si>
    <t>SPEC - Electrical Installation - General</t>
  </si>
  <si>
    <t>TAR - Electrical Installation - General</t>
  </si>
  <si>
    <t>TAR - Mechanical Installation - General (M12)</t>
  </si>
  <si>
    <t>DS -SAS Sludge Screen (Strainpress) Feed Pumps (M18)</t>
  </si>
  <si>
    <t>DS -SAS Thickener Feed Pumps (M??)</t>
  </si>
  <si>
    <t>DS -Centrate Tank/Sump</t>
  </si>
  <si>
    <t>DS -NEW SCOPE TBD: Blower @ Aeration Lane</t>
  </si>
  <si>
    <t>SPEC -Electrical Installation</t>
  </si>
  <si>
    <t>SPEC -Instrumentation - temperature</t>
  </si>
  <si>
    <t>SPEC -Tanker Import Logger (not in DMS) (M59)</t>
  </si>
  <si>
    <t>SPEC -MCC kiosk</t>
  </si>
  <si>
    <t>SPEC -NEW SCOPE TBD: Blower @ Aeration Lane</t>
  </si>
  <si>
    <t>TAR -MCC inc ICA</t>
  </si>
  <si>
    <t>TAR -Liquid Polymer Make up system (M16)</t>
  </si>
  <si>
    <t>TAR -Instrumentation - temperature</t>
  </si>
  <si>
    <t>TAR -Polymer Dosing Pumps (M16)</t>
  </si>
  <si>
    <t>TAR -Mechanical Installation (M12)</t>
  </si>
  <si>
    <t>TAR -Electrical Installation</t>
  </si>
  <si>
    <t>DS -2nd Stage Heating Sludge Recirculation Pumps(also transfers sludge to Hydrolysis Tank) (M80)</t>
  </si>
  <si>
    <t>DS -Heat Exchanger Sludge Recirculation Pumps (M80)</t>
  </si>
  <si>
    <t>SPEC -Instrumentation - level</t>
  </si>
  <si>
    <t>SPEC -Instrumentation - flow</t>
  </si>
  <si>
    <t>SPEC -Instrumentation - pressure</t>
  </si>
  <si>
    <t>Comments</t>
  </si>
  <si>
    <t>Slippage (wks)</t>
  </si>
  <si>
    <t>SPEC -Structural steelwork and access plarforms (M20)</t>
  </si>
  <si>
    <t>TAR -HPH Tanks V &amp; PRV valves (M62)</t>
  </si>
  <si>
    <t>TAR -Pasteurisation Tank Feed Pumps (M13)</t>
  </si>
  <si>
    <t>TAR -Digester Feed Pumps (part of HPH Plant) (M13)</t>
  </si>
  <si>
    <t>TAR -Instrumentation - flow</t>
  </si>
  <si>
    <t>TAR -Instrumentation - pressure</t>
  </si>
  <si>
    <t>TAR -Heat Exchanger Water Recirculation Pumps (M26)</t>
  </si>
  <si>
    <t>TAR -Hydrolysis HX Recirculation Pumps (M26)</t>
  </si>
  <si>
    <t>SPEC -Mechanical Installation (M12)</t>
  </si>
  <si>
    <t>SPEC -Gas Detection (E23)</t>
  </si>
  <si>
    <t>TAR -Easiheat HX</t>
  </si>
  <si>
    <t>TAR -Fuel oil Storage tank / Nat gas supply</t>
  </si>
  <si>
    <t>TAR -Hot water recirculation pumps - Motive Water system (M26)</t>
  </si>
  <si>
    <t>TAR -Hot water recirculation pumps - CHP heat exchange (M26)</t>
  </si>
  <si>
    <t>TAR -Gas Detection (E23)</t>
  </si>
  <si>
    <t>P&amp;IDs</t>
  </si>
  <si>
    <t>TAR -Fixed Inclined Conveyor (M06)</t>
  </si>
  <si>
    <t>TAR -Bulk powder polyelectrolyte mechanical handling and storage system (M48)</t>
  </si>
  <si>
    <t>Install MCCs 3 &amp; 4</t>
  </si>
  <si>
    <t>SHTs require repairing before recommissioning -not planned for. Additional delays to mech install pipe support designs</t>
  </si>
  <si>
    <t>to 27th July</t>
  </si>
  <si>
    <t>Blower building wall mods</t>
  </si>
  <si>
    <t>RL PS wet well</t>
  </si>
  <si>
    <t>Review/approval of Supplier drawings - M33</t>
  </si>
  <si>
    <t>Review/approval of Supplier drawings - M62</t>
  </si>
  <si>
    <t>Lightning protection installation</t>
  </si>
  <si>
    <t>Review/approval of Supplier drawings - M59</t>
  </si>
  <si>
    <t>Review/approval of Supplier drawings - M31</t>
  </si>
  <si>
    <t>Review/approval of Supplier drawings - M56</t>
  </si>
  <si>
    <t>Prepare Supplier drawings for approval - M41</t>
  </si>
  <si>
    <t>Review/approval of Supplier drawings - M43</t>
  </si>
  <si>
    <t>Earliest Delivery Date - M18</t>
  </si>
  <si>
    <t>Earliest Delivery Date Area 3 (first delivery) -M44</t>
  </si>
  <si>
    <t>Delivery Date - E13 #2 -Strainpress &amp; thickening feed, HpH, Dig, Boiler feed, Liquor return to HoW</t>
  </si>
  <si>
    <t>Earliest Delivery Date - E17</t>
  </si>
  <si>
    <t>Urgetn part-shipment delivery -E20</t>
  </si>
  <si>
    <t>Earliest Delivery Date - M14</t>
  </si>
  <si>
    <t>Earliest Delivery Date - M59</t>
  </si>
  <si>
    <t>Earliest Delivery Date - M81</t>
  </si>
  <si>
    <t>Earliest Delivery Date - M80</t>
  </si>
  <si>
    <t>Earliest Delivery Date - E10 (LV Dis)</t>
  </si>
  <si>
    <t>Place Order on DEMA - M41</t>
  </si>
  <si>
    <t>Earliest Delivery Date - M43</t>
  </si>
  <si>
    <t>TAR -Centrifuge Feed Pumps (M13)</t>
  </si>
  <si>
    <t>TAR -Leaf Spring DIFFUSERS (M12)</t>
  </si>
  <si>
    <t>TAR -Safety Shower with Heated Header Tank (M38)</t>
  </si>
  <si>
    <t>DS -SILOXANE REMOVAL PACKAGE PLANT (M56)</t>
  </si>
  <si>
    <t>SPEC -SILOXANE REMOVAL PACKAGE PLANT (M56)</t>
  </si>
  <si>
    <t>DS -Water booster package  - duty/duty/standby pumps + accumulator</t>
  </si>
  <si>
    <t>DS -Centrifugal Pumps (M18)</t>
  </si>
  <si>
    <t>SPEC -Water booster package  - duty/duty/standby pumps + accumulator</t>
  </si>
  <si>
    <t>SPEC -Pipeline UV System (M42)</t>
  </si>
  <si>
    <t>SPEC -Centrifugal Pumps (M18)</t>
  </si>
  <si>
    <t>TAR -Self-cleaning Filters 300 micron (M39)</t>
  </si>
  <si>
    <t>TAR -Self-cleaning Filters 100 micron (M39)</t>
  </si>
  <si>
    <t>TAR -Odour Treatment Plant #1 (M43)</t>
  </si>
  <si>
    <t>TAR -Odour ductwork (M43)</t>
  </si>
  <si>
    <t>TAR -Odour Treatment Plant #2 (M43)</t>
  </si>
  <si>
    <t>Prepare Enquiry Package - Blower @ Aeration laneTBD</t>
  </si>
  <si>
    <t>Prepare Enquiry Package - M61</t>
  </si>
  <si>
    <t>to 24th Feb</t>
  </si>
  <si>
    <t>GA Drawing (for Construction) -Thckening Centrifuges</t>
  </si>
  <si>
    <t>RCD Drawing -Thickening Centrifuges</t>
  </si>
  <si>
    <t>RCD Drawing -Poly Silo Bund</t>
  </si>
  <si>
    <t>GA &amp; RCD Drawing (for Construction) -Thickening feed pump</t>
  </si>
  <si>
    <t>y</t>
  </si>
  <si>
    <t>GA &amp; Piling Drawing (Construction) -Flue Stack</t>
  </si>
  <si>
    <t>RCD Drawing -Flue Stack</t>
  </si>
  <si>
    <t>GA Drawing (Construction) -Boiler</t>
  </si>
  <si>
    <t>Planned Value (Cumulative)</t>
  </si>
  <si>
    <t>Earned Value (Cumulative)</t>
  </si>
  <si>
    <t>Actual Costs (Cumulative)</t>
  </si>
  <si>
    <t>GA Drawing (Construction) -Wall Mods</t>
  </si>
  <si>
    <t>GA &amp; RCD Drawing (for Construction) -Dewatering feed pumps</t>
  </si>
  <si>
    <t>GA &amp; RCD Drawing (for Construction) -PIPE BRIDGE</t>
  </si>
  <si>
    <t>GA &amp; RCD Drawing (for Construction) -Dewatering forwarding pumps</t>
  </si>
  <si>
    <t>Spec -Electrical Installation - General</t>
  </si>
  <si>
    <t>Spec -Valves - General (M44)</t>
  </si>
  <si>
    <t>TAR -Electrical Installation - General</t>
  </si>
  <si>
    <t>TAR -MCC's / ICA's</t>
  </si>
  <si>
    <t>TAR -Mechanical Installation - General (M12)</t>
  </si>
  <si>
    <t>TAR -Valves - General (M44)</t>
  </si>
  <si>
    <t>HazOp Study -Steam</t>
  </si>
  <si>
    <t>DS -Centrate Pumps - return of centrate to WwTW (M18)</t>
  </si>
  <si>
    <t>Spec -Electrical Installation</t>
  </si>
  <si>
    <t>Spec -Instrumentation - level</t>
  </si>
  <si>
    <t>spec -Instrumentation - flow</t>
  </si>
  <si>
    <t>spec -Instrumentation - pressure</t>
  </si>
  <si>
    <t>spec -Valves (M44)</t>
  </si>
  <si>
    <t>spec -Tanker Import Logger (not in DMS) (M59)</t>
  </si>
  <si>
    <t>spec -MCC kiosk</t>
  </si>
  <si>
    <t>tar -Instrumentation - level</t>
  </si>
  <si>
    <t>tar -Instrumentation - flow</t>
  </si>
  <si>
    <t>tar -Instrumentation - pressure</t>
  </si>
  <si>
    <t>tar -Instrumentation - temperature</t>
  </si>
  <si>
    <t>tar -Pipework (M12)</t>
  </si>
  <si>
    <t>tar -Valves (M44)</t>
  </si>
  <si>
    <t>tar -Mechanical Installation (M12)</t>
  </si>
  <si>
    <t>tar -Electrical Installation</t>
  </si>
  <si>
    <t>tar -Centrate Pumps - return of centrate to WwTW (M18)</t>
  </si>
  <si>
    <t>spec -Pipework (M12)</t>
  </si>
  <si>
    <t>spec -Structural steelwork and access plarforms (M20)</t>
  </si>
  <si>
    <t>spec -Lightning protection installation</t>
  </si>
  <si>
    <t>tar -Steam Heating Units (Direct steam injection into sludge) (M35)</t>
  </si>
  <si>
    <t>tar -Pasteurisation Tank Feed Pumps (M13)</t>
  </si>
  <si>
    <t>tar -Digester Feed Pumps (part of HPH Plant) (M13)</t>
  </si>
  <si>
    <t>tar -Heat Exchanger Water Recirculation Pumps (M26)</t>
  </si>
  <si>
    <t>tar -Hydrolysis HX Recirculation Pumps (M26)</t>
  </si>
  <si>
    <t>tar -MCC inc ICA</t>
  </si>
  <si>
    <t>tar -Heat Exchanger Sludge Recirculation Pumps (M80)</t>
  </si>
  <si>
    <t>tar -2nd Stage Heating Sludge Recirculation Pumps(also transfers sludge to Hydrolysis Tank) (M80)</t>
  </si>
  <si>
    <t>tar -Structural steelwork and access plarforms (M20)</t>
  </si>
  <si>
    <t>spec -Electrical Installation</t>
  </si>
  <si>
    <t>spec -Steam system components inc condensate traps (M33)</t>
  </si>
  <si>
    <t>spec -Mechanical Installation (M12)</t>
  </si>
  <si>
    <t>spec -Gas Detection (E23)</t>
  </si>
  <si>
    <t>spec -Building Services and Lighting</t>
  </si>
  <si>
    <t>tar -Fuel oil Storage tank / Nat gas supply</t>
  </si>
  <si>
    <t>tar -Hot water recirculation pumps - Motive Water system (M26)</t>
  </si>
  <si>
    <t>tar -Hot water recirculation pumps - CHP heat exchange (M26)</t>
  </si>
  <si>
    <t>tar -Boiler water feed tank inc de-aerator and chemical dosing (M30 &amp; M31)</t>
  </si>
  <si>
    <t>tar -Pipework</t>
  </si>
  <si>
    <t>tar -Gas Detection (E23)</t>
  </si>
  <si>
    <t>tar -Building Ventilation (M45)</t>
  </si>
  <si>
    <t>tar -Steam system components inc. condensate traps (M33)</t>
  </si>
  <si>
    <t>tar -Building Services and Lighting</t>
  </si>
  <si>
    <t>tar -Centrifuge Feed Pumps (M13)</t>
  </si>
  <si>
    <t>tar -Leaf Spring DIFFUSERS (M61)</t>
  </si>
  <si>
    <t>tar -SILOXANE REMOVAL PACKAGE PLANT (M56)</t>
  </si>
  <si>
    <t>spec -Water booster package  - duty/duty/standby pumps + accumulator</t>
  </si>
  <si>
    <t>spec -Pipeline UV System (M42)</t>
  </si>
  <si>
    <t>spec -Instrumentation - level</t>
  </si>
  <si>
    <t>spec -Instrumentation - temperature</t>
  </si>
  <si>
    <t>tar -Self-cleaning Filters 300 micron (M39)</t>
  </si>
  <si>
    <t>tar -Self-cleaning Filters 100 micron (M39)</t>
  </si>
  <si>
    <t>tar -Centrifugal Pumps (M18)</t>
  </si>
  <si>
    <t>tar -Odour Treatment Plant #1 (M43)</t>
  </si>
  <si>
    <t>tar -Odour ductwork (M43)</t>
  </si>
  <si>
    <t>tar -Odour Treatment Plant #2 (M43)</t>
  </si>
  <si>
    <t>Tender Duration - M12</t>
  </si>
  <si>
    <t>Place Order on DEMA - M13</t>
  </si>
  <si>
    <t>Tender Duration - M18</t>
  </si>
  <si>
    <t>Place Order on DEMA - M18</t>
  </si>
  <si>
    <t>Tender Duration - M20</t>
  </si>
  <si>
    <t>Tender Duration - M26</t>
  </si>
  <si>
    <t>Place Order on DEMA - M26</t>
  </si>
  <si>
    <t>Tender Duration - M33</t>
  </si>
  <si>
    <t>Prepare Enquiry Package - M44</t>
  </si>
  <si>
    <t>Tender Duration - M44</t>
  </si>
  <si>
    <t>Place Order on DEMA - M44</t>
  </si>
  <si>
    <t>Place Order on DEMA - M45</t>
  </si>
  <si>
    <t>Place Order on DEMA - M60</t>
  </si>
  <si>
    <t>Tender Duration - E02</t>
  </si>
  <si>
    <t>Prepare Enquiry Package - E24</t>
  </si>
  <si>
    <t>Tender Duration - E24</t>
  </si>
  <si>
    <t>Prepare Enquiry Package - E26</t>
  </si>
  <si>
    <t>Place Order on DEMA - M16</t>
  </si>
  <si>
    <t>Prepare Enquiry Package - M59</t>
  </si>
  <si>
    <t>Tender Duration - M59</t>
  </si>
  <si>
    <t>Place Order on DEMA - M35</t>
  </si>
  <si>
    <t>Prepare Enquiry Package - M49</t>
  </si>
  <si>
    <t>Tender Duration - M49</t>
  </si>
  <si>
    <t>Tender Duration - M80</t>
  </si>
  <si>
    <t>Place Order on DEMA - M80</t>
  </si>
  <si>
    <t>Place Order on DEMA - M28</t>
  </si>
  <si>
    <t>Place Order on DEMA - M30</t>
  </si>
  <si>
    <t>Place Order on DEMA - E03</t>
  </si>
  <si>
    <t>Tender Duration - E06</t>
  </si>
  <si>
    <t>Place Order on DEMA - M48</t>
  </si>
  <si>
    <t>Place Order on DEMA - M61</t>
  </si>
  <si>
    <t>Place Order on DEMA - M56</t>
  </si>
  <si>
    <t>Place Order on DEMA - M39</t>
  </si>
  <si>
    <t>Place Order on DEMA - M43</t>
  </si>
  <si>
    <t xml:space="preserve">HazOp Study - </t>
  </si>
  <si>
    <t>?</t>
  </si>
  <si>
    <t>Tender Duration - E15</t>
  </si>
  <si>
    <t>TAR -E15</t>
  </si>
  <si>
    <t>to 23rd Mar</t>
  </si>
  <si>
    <t>HPH MCC Kiosk</t>
  </si>
  <si>
    <t>WGB</t>
  </si>
  <si>
    <t>Flue Base</t>
  </si>
  <si>
    <t>Centrifuge Feed pump slab</t>
  </si>
  <si>
    <t>Boiler slab</t>
  </si>
  <si>
    <t>Poly bund</t>
  </si>
  <si>
    <t>Post-Dig mods</t>
  </si>
  <si>
    <t>LTP Setting out</t>
  </si>
  <si>
    <t>SHT OCU base</t>
  </si>
  <si>
    <t>spec - instruments</t>
  </si>
  <si>
    <t>spec - valves</t>
  </si>
  <si>
    <t>tar - MCCs</t>
  </si>
  <si>
    <t>tar - instruments</t>
  </si>
  <si>
    <t>tar - valves</t>
  </si>
  <si>
    <t>ds - PST Autodesludging</t>
  </si>
  <si>
    <t>ds - Centrate Tank/Sump</t>
  </si>
  <si>
    <t>spec - electrical Installation</t>
  </si>
  <si>
    <t>spec - mech install</t>
  </si>
  <si>
    <t>spec - pipework</t>
  </si>
  <si>
    <t>spec- tanker import logger</t>
  </si>
  <si>
    <t>tar - pipework</t>
  </si>
  <si>
    <t>tar - mechanical Installation</t>
  </si>
  <si>
    <t>tar - electrical Installation</t>
  </si>
  <si>
    <t>to 20th Apr</t>
  </si>
  <si>
    <t>MCC base</t>
  </si>
  <si>
    <t>Centrifuge slab</t>
  </si>
  <si>
    <t>Blowers slab</t>
  </si>
  <si>
    <t>Glycerol / Caustic base</t>
  </si>
  <si>
    <t>TAR -instruments</t>
  </si>
  <si>
    <t>TAR -valves</t>
  </si>
  <si>
    <t>TAR -M59</t>
  </si>
  <si>
    <t>TAR -E19</t>
  </si>
  <si>
    <t>Detailed Design handover package to site team</t>
  </si>
  <si>
    <t>Detailed Design handover package to commissioning team</t>
  </si>
  <si>
    <t>SPEC -Lightning protection installation</t>
  </si>
  <si>
    <t>TAR -Building Services and Lighting</t>
  </si>
  <si>
    <t>TAR -VALVES</t>
  </si>
  <si>
    <t>Place Order on DEMA - M12B</t>
  </si>
  <si>
    <t>Place Order on DEMA - M40</t>
  </si>
  <si>
    <t>Place Order on DEMA - E02</t>
  </si>
  <si>
    <t>Place Order on DEMA - E13</t>
  </si>
  <si>
    <t>Tender Duration - E18</t>
  </si>
  <si>
    <t>Place Order on DEMA - E20</t>
  </si>
  <si>
    <t>Place Order on DEMA - E21</t>
  </si>
  <si>
    <t>Place Order on DEMA - E22</t>
  </si>
  <si>
    <t>TAR -E23</t>
  </si>
  <si>
    <t>Earliest Delivery Date - M05</t>
  </si>
  <si>
    <t>Place Order on DEMA - M59</t>
  </si>
  <si>
    <t>Prepare Enquiry Package - M60.1</t>
  </si>
  <si>
    <t>Prepare Enquiry Package - M64</t>
  </si>
  <si>
    <t>Earliest Delivery Date - M25</t>
  </si>
  <si>
    <t>Place Order on DEMA - M19</t>
  </si>
  <si>
    <t>WGB slab</t>
  </si>
  <si>
    <t>SPEC -Local area lighting</t>
  </si>
  <si>
    <t>TAR -E02</t>
  </si>
  <si>
    <t>TAR - Centrate Tank/Sump</t>
  </si>
  <si>
    <t>TAR -M44</t>
  </si>
  <si>
    <t>TAR - M62</t>
  </si>
  <si>
    <t>TAR -E13</t>
  </si>
  <si>
    <t>TAR -E20</t>
  </si>
  <si>
    <t>TAR -E21</t>
  </si>
  <si>
    <t>TAR -M20</t>
  </si>
  <si>
    <t>Spec - M44</t>
  </si>
  <si>
    <t>TAR -M12</t>
  </si>
  <si>
    <t>Spec - Building services</t>
  </si>
  <si>
    <t>TAR -M33</t>
  </si>
  <si>
    <t>Spec -M44</t>
  </si>
  <si>
    <t>tar -e02</t>
  </si>
  <si>
    <t>TAR -M40</t>
  </si>
  <si>
    <t>Tender Duration - M12B</t>
  </si>
  <si>
    <t>Prepare Enquiry Package - M20B</t>
  </si>
  <si>
    <t>Tender Duration - M20B</t>
  </si>
  <si>
    <t>Tender Duration - M40</t>
  </si>
  <si>
    <t>Tender Duration - E17</t>
  </si>
  <si>
    <t>Tender Duration - E19</t>
  </si>
  <si>
    <t>to 24th Apr</t>
  </si>
  <si>
    <t>tar - Centrate Pumps - return of centrate to WwTW (M18)</t>
  </si>
  <si>
    <t>tar - MCC kiosk</t>
  </si>
  <si>
    <t>spec- lightning protection</t>
  </si>
  <si>
    <t>tar - HPH Tanks V &amp; PRV valves (M62)</t>
  </si>
  <si>
    <t>tar - Instrumentation - level</t>
  </si>
  <si>
    <t>tar - Instrumentation - flow</t>
  </si>
  <si>
    <t>tar - Instrumentation - pressure</t>
  </si>
  <si>
    <t>tar - Instrumentation - temperature</t>
  </si>
  <si>
    <t>tar - Heat Exchanger Water Recirculation Pumps (M26)</t>
  </si>
  <si>
    <t>tar - Hydrolysis HX Recirculation Pumps (M26)</t>
  </si>
  <si>
    <t>tar - Hot water recirculation pumps - Motive Water system (M26)</t>
  </si>
  <si>
    <t>tar - Hot water recirculation pumps - CHP heat exchange (M26)</t>
  </si>
  <si>
    <t>tar - Steam system components inc. condensate traps (M33)</t>
  </si>
  <si>
    <t>tar - Electrical Installation</t>
  </si>
  <si>
    <t>tar - Gas Detection (E23)</t>
  </si>
  <si>
    <t>tar - Structural steelwork and access plarforms (M20)</t>
  </si>
  <si>
    <t>tar - Building Ventilation (M45)</t>
  </si>
  <si>
    <t>tar - Building Services and Lighting</t>
  </si>
  <si>
    <t>spec - Electrical Installation</t>
  </si>
  <si>
    <t>spec - Mechanical Installation (M12)</t>
  </si>
  <si>
    <t>spec - Pipework (M12)</t>
  </si>
  <si>
    <t>tar - Mechanical Installation (M12)</t>
  </si>
  <si>
    <t>tar 0- DIGESTED SLUDGE BLOWERS (M60)</t>
  </si>
  <si>
    <t>tar 0- Electrical Installation</t>
  </si>
  <si>
    <t>tar - Leaf Spring DIFFUSERS (M61)</t>
  </si>
  <si>
    <t>tar - Pipework (M12)</t>
  </si>
  <si>
    <t>tar - Valves (M44)</t>
  </si>
  <si>
    <t>ds - SILOXANE REMOVAL PACKAGE PLANT (M56)</t>
  </si>
  <si>
    <t>spec - SILOXANE REMOVAL PACKAGE PLANT (M56)</t>
  </si>
  <si>
    <t>tar 0- SILOXANE REMOVAL PACKAGE PLANT (M56)</t>
  </si>
  <si>
    <t>ds - Water booster package  - duty/duty/standby pumps + accumulator</t>
  </si>
  <si>
    <t>ds - FE/DW storage tank (M40)</t>
  </si>
  <si>
    <t>spec - Water booster package  - duty/duty/standby pumps + accumulator</t>
  </si>
  <si>
    <t>spec - Valves (M44)</t>
  </si>
  <si>
    <t>spec - Instrumentation - level</t>
  </si>
  <si>
    <t>spec - Instrumentation - flow</t>
  </si>
  <si>
    <t>spec - Instrumentation - pressure</t>
  </si>
  <si>
    <t>spec - FE/DW storage tank (M40)</t>
  </si>
  <si>
    <t>spec - Lightning protection installation</t>
  </si>
  <si>
    <t>tar - Centrifugal Pumps (M18)</t>
  </si>
  <si>
    <t>tar - Self-cleaning Filters 300 micron (M39)</t>
  </si>
  <si>
    <t>tar - Self-cleaning Filters 100 micron (M39)</t>
  </si>
  <si>
    <t>tar - FE/DW storage tank (M40)</t>
  </si>
  <si>
    <t>tar - Odour Treatment Plant #1 (M43)</t>
  </si>
  <si>
    <t>tar - Odour Treatment Plant #2 (M43)</t>
  </si>
  <si>
    <t>tar - Odour ductwork (M43)</t>
  </si>
  <si>
    <t>proc</t>
  </si>
  <si>
    <t>Earliest Delivery Date - M09</t>
  </si>
  <si>
    <t>Place Order on DEMA - M12</t>
  </si>
  <si>
    <t>Prepare Enquiry Package - M12B</t>
  </si>
  <si>
    <t>Place Order on DEMA - M20</t>
  </si>
  <si>
    <t>Place Order on DEMA - M33</t>
  </si>
  <si>
    <t>Prepare Enquiry Package - M40</t>
  </si>
  <si>
    <t>Prepare Enquiry Package - New aeration blower</t>
  </si>
  <si>
    <t>Earliest Delivery Date - M11</t>
  </si>
  <si>
    <t>Place Order on DEMA - M29</t>
  </si>
  <si>
    <t>Place Order on DEMA - M31</t>
  </si>
  <si>
    <t>Place Order on DEMA - E06</t>
  </si>
  <si>
    <t>&lt;insert logo here&gt;</t>
  </si>
  <si>
    <t>xxx</t>
  </si>
  <si>
    <t>Project 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</si>
</sst>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£&quot;#,##0"/>
  </numFmts>
  <fonts count="55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</font>
    <font>
      <b/>
      <sz val="18"/>
      <name val="Arial"/>
      <family val="2"/>
    </font>
    <font>
      <b/>
      <sz val="14"/>
      <name val="Arial"/>
    </font>
    <font>
      <b/>
      <sz val="12"/>
      <color indexed="9"/>
      <name val="Arial"/>
      <family val="2"/>
    </font>
    <font>
      <b/>
      <sz val="20"/>
      <color indexed="9"/>
      <name val="Arial"/>
      <family val="2"/>
    </font>
    <font>
      <b/>
      <sz val="1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8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b/>
      <sz val="10"/>
      <color indexed="9"/>
      <name val="Arial"/>
    </font>
    <font>
      <b/>
      <sz val="10"/>
      <name val="Arial"/>
    </font>
    <font>
      <b/>
      <sz val="10"/>
      <color indexed="10"/>
      <name val="Arial"/>
    </font>
    <font>
      <sz val="12"/>
      <name val="Arial"/>
      <family val="2"/>
    </font>
    <font>
      <b/>
      <sz val="11"/>
      <color indexed="9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51"/>
      <name val="Arial"/>
      <family val="2"/>
    </font>
    <font>
      <b/>
      <sz val="10"/>
      <color indexed="11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4" fillId="0" borderId="0"/>
    <xf numFmtId="0" fontId="10" fillId="0" borderId="0"/>
    <xf numFmtId="0" fontId="52" fillId="0" borderId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216">
    <xf numFmtId="0" fontId="0" fillId="0" borderId="0" xfId="0"/>
    <xf numFmtId="0" fontId="24" fillId="0" borderId="0" xfId="38" applyFont="1" applyAlignment="1">
      <alignment horizontal="right"/>
    </xf>
    <xf numFmtId="0" fontId="4" fillId="0" borderId="0" xfId="38" applyFont="1"/>
    <xf numFmtId="0" fontId="24" fillId="24" borderId="10" xfId="38" applyFont="1" applyFill="1" applyBorder="1" applyAlignment="1">
      <alignment horizontal="right"/>
    </xf>
    <xf numFmtId="0" fontId="4" fillId="24" borderId="11" xfId="38" applyFont="1" applyFill="1" applyBorder="1"/>
    <xf numFmtId="0" fontId="4" fillId="24" borderId="12" xfId="38" applyFont="1" applyFill="1" applyBorder="1"/>
    <xf numFmtId="0" fontId="4" fillId="0" borderId="0" xfId="38" applyFont="1" applyBorder="1"/>
    <xf numFmtId="0" fontId="24" fillId="24" borderId="13" xfId="38" applyFont="1" applyFill="1" applyBorder="1" applyAlignment="1">
      <alignment horizontal="right"/>
    </xf>
    <xf numFmtId="0" fontId="4" fillId="24" borderId="0" xfId="38" applyFont="1" applyFill="1" applyBorder="1"/>
    <xf numFmtId="0" fontId="4" fillId="24" borderId="14" xfId="38" applyFont="1" applyFill="1" applyBorder="1"/>
    <xf numFmtId="0" fontId="25" fillId="0" borderId="0" xfId="38" applyFont="1" applyAlignment="1">
      <alignment horizontal="left"/>
    </xf>
    <xf numFmtId="0" fontId="24" fillId="24" borderId="0" xfId="38" applyFont="1" applyFill="1" applyBorder="1" applyAlignment="1">
      <alignment vertical="center" wrapText="1"/>
    </xf>
    <xf numFmtId="0" fontId="4" fillId="0" borderId="0" xfId="38" applyFont="1" applyFill="1" applyBorder="1"/>
    <xf numFmtId="0" fontId="27" fillId="0" borderId="0" xfId="38" applyFont="1" applyFill="1" applyBorder="1" applyAlignment="1">
      <alignment horizontal="center" vertical="top"/>
    </xf>
    <xf numFmtId="0" fontId="25" fillId="0" borderId="0" xfId="38" applyFont="1" applyAlignment="1">
      <alignment horizontal="right"/>
    </xf>
    <xf numFmtId="0" fontId="26" fillId="0" borderId="0" xfId="38" applyFont="1" applyFill="1" applyBorder="1" applyAlignment="1">
      <alignment horizontal="right"/>
    </xf>
    <xf numFmtId="0" fontId="25" fillId="0" borderId="0" xfId="38" applyFont="1" applyFill="1" applyAlignment="1">
      <alignment horizontal="left"/>
    </xf>
    <xf numFmtId="0" fontId="28" fillId="0" borderId="0" xfId="38" applyFont="1" applyFill="1" applyBorder="1" applyAlignment="1">
      <alignment horizontal="right" vertical="top"/>
    </xf>
    <xf numFmtId="0" fontId="25" fillId="24" borderId="10" xfId="38" applyFont="1" applyFill="1" applyBorder="1" applyAlignment="1">
      <alignment horizontal="right"/>
    </xf>
    <xf numFmtId="0" fontId="29" fillId="24" borderId="11" xfId="38" applyFont="1" applyFill="1" applyBorder="1" applyAlignment="1">
      <alignment horizontal="right" vertical="center"/>
    </xf>
    <xf numFmtId="0" fontId="30" fillId="24" borderId="11" xfId="38" applyFont="1" applyFill="1" applyBorder="1" applyAlignment="1">
      <alignment vertical="center"/>
    </xf>
    <xf numFmtId="0" fontId="3" fillId="24" borderId="12" xfId="38" applyFont="1" applyFill="1" applyBorder="1" applyAlignment="1">
      <alignment vertical="center"/>
    </xf>
    <xf numFmtId="0" fontId="25" fillId="24" borderId="13" xfId="38" applyFont="1" applyFill="1" applyBorder="1" applyAlignment="1">
      <alignment horizontal="right"/>
    </xf>
    <xf numFmtId="0" fontId="29" fillId="24" borderId="0" xfId="38" applyFont="1" applyFill="1" applyBorder="1" applyAlignment="1">
      <alignment horizontal="right" vertical="center"/>
    </xf>
    <xf numFmtId="0" fontId="4" fillId="0" borderId="15" xfId="38" applyFont="1" applyBorder="1"/>
    <xf numFmtId="0" fontId="4" fillId="24" borderId="16" xfId="38" applyFont="1" applyFill="1" applyBorder="1"/>
    <xf numFmtId="0" fontId="4" fillId="0" borderId="16" xfId="38" applyFont="1" applyBorder="1"/>
    <xf numFmtId="0" fontId="3" fillId="24" borderId="17" xfId="38" applyFont="1" applyFill="1" applyBorder="1" applyAlignment="1">
      <alignment vertical="center"/>
    </xf>
    <xf numFmtId="0" fontId="31" fillId="24" borderId="13" xfId="38" applyFont="1" applyFill="1" applyBorder="1" applyAlignment="1">
      <alignment vertical="center"/>
    </xf>
    <xf numFmtId="0" fontId="32" fillId="24" borderId="16" xfId="38" applyFont="1" applyFill="1" applyBorder="1" applyAlignment="1">
      <alignment vertical="center"/>
    </xf>
    <xf numFmtId="0" fontId="32" fillId="24" borderId="0" xfId="38" applyFont="1" applyFill="1" applyBorder="1" applyAlignment="1">
      <alignment vertical="center"/>
    </xf>
    <xf numFmtId="0" fontId="3" fillId="24" borderId="0" xfId="38" applyFont="1" applyFill="1" applyBorder="1" applyAlignment="1">
      <alignment vertical="center"/>
    </xf>
    <xf numFmtId="0" fontId="4" fillId="24" borderId="0" xfId="38" applyFont="1" applyFill="1" applyBorder="1" applyAlignment="1">
      <alignment vertical="center"/>
    </xf>
    <xf numFmtId="0" fontId="4" fillId="0" borderId="0" xfId="38" applyFont="1" applyFill="1"/>
    <xf numFmtId="0" fontId="34" fillId="0" borderId="0" xfId="38" applyFont="1"/>
    <xf numFmtId="0" fontId="1" fillId="24" borderId="18" xfId="40" applyFont="1" applyFill="1" applyBorder="1" applyAlignment="1">
      <alignment horizontal="left" vertical="center"/>
    </xf>
    <xf numFmtId="0" fontId="4" fillId="24" borderId="19" xfId="38" applyFont="1" applyFill="1" applyBorder="1"/>
    <xf numFmtId="0" fontId="33" fillId="0" borderId="0" xfId="38" applyFont="1" applyFill="1"/>
    <xf numFmtId="0" fontId="4" fillId="24" borderId="18" xfId="40" applyFont="1" applyFill="1" applyBorder="1" applyAlignment="1">
      <alignment horizontal="left" vertical="center"/>
    </xf>
    <xf numFmtId="17" fontId="0" fillId="0" borderId="0" xfId="0" applyNumberFormat="1"/>
    <xf numFmtId="2" fontId="0" fillId="0" borderId="0" xfId="0" applyNumberFormat="1"/>
    <xf numFmtId="15" fontId="0" fillId="0" borderId="0" xfId="0" applyNumberFormat="1"/>
    <xf numFmtId="9" fontId="0" fillId="0" borderId="0" xfId="0" applyNumberFormat="1"/>
    <xf numFmtId="0" fontId="4" fillId="24" borderId="20" xfId="40" applyFont="1" applyFill="1" applyBorder="1" applyAlignment="1">
      <alignment horizontal="left" vertical="center"/>
    </xf>
    <xf numFmtId="0" fontId="24" fillId="24" borderId="11" xfId="38" applyFont="1" applyFill="1" applyBorder="1" applyAlignment="1">
      <alignment horizontal="left" vertical="center" wrapText="1"/>
    </xf>
    <xf numFmtId="0" fontId="41" fillId="24" borderId="0" xfId="38" applyFont="1" applyFill="1" applyBorder="1" applyAlignment="1">
      <alignment horizontal="right" vertical="center"/>
    </xf>
    <xf numFmtId="0" fontId="41" fillId="24" borderId="0" xfId="38" applyFont="1" applyFill="1" applyBorder="1" applyAlignment="1">
      <alignment horizontal="left" vertical="center"/>
    </xf>
    <xf numFmtId="0" fontId="41" fillId="24" borderId="0" xfId="38" applyFont="1" applyFill="1" applyBorder="1" applyAlignment="1">
      <alignment horizontal="right" vertical="center" wrapText="1"/>
    </xf>
    <xf numFmtId="0" fontId="43" fillId="24" borderId="0" xfId="38" applyFont="1" applyFill="1" applyBorder="1" applyAlignment="1">
      <alignment horizontal="left" vertical="center"/>
    </xf>
    <xf numFmtId="0" fontId="44" fillId="24" borderId="0" xfId="38" applyFont="1" applyFill="1" applyBorder="1" applyAlignment="1">
      <alignment horizontal="left" vertical="top"/>
    </xf>
    <xf numFmtId="0" fontId="45" fillId="24" borderId="13" xfId="38" applyFont="1" applyFill="1" applyBorder="1" applyAlignment="1">
      <alignment horizontal="right"/>
    </xf>
    <xf numFmtId="0" fontId="38" fillId="24" borderId="0" xfId="38" applyFont="1" applyFill="1" applyBorder="1" applyAlignment="1">
      <alignment wrapText="1"/>
    </xf>
    <xf numFmtId="0" fontId="43" fillId="24" borderId="0" xfId="38" applyFont="1" applyFill="1" applyBorder="1" applyAlignment="1">
      <alignment vertical="top"/>
    </xf>
    <xf numFmtId="0" fontId="41" fillId="24" borderId="14" xfId="38" applyFont="1" applyFill="1" applyBorder="1" applyAlignment="1">
      <alignment horizontal="right"/>
    </xf>
    <xf numFmtId="0" fontId="41" fillId="24" borderId="0" xfId="38" applyFont="1" applyFill="1" applyBorder="1" applyAlignment="1">
      <alignment horizontal="right" vertical="top"/>
    </xf>
    <xf numFmtId="0" fontId="41" fillId="24" borderId="0" xfId="38" applyFont="1" applyFill="1" applyBorder="1" applyAlignment="1">
      <alignment horizontal="left" vertical="top"/>
    </xf>
    <xf numFmtId="0" fontId="24" fillId="24" borderId="0" xfId="38" applyFont="1" applyFill="1" applyBorder="1" applyAlignment="1">
      <alignment horizontal="left" vertical="top"/>
    </xf>
    <xf numFmtId="0" fontId="43" fillId="24" borderId="0" xfId="38" applyFont="1" applyFill="1" applyBorder="1" applyAlignment="1">
      <alignment horizontal="left" vertical="top"/>
    </xf>
    <xf numFmtId="17" fontId="41" fillId="24" borderId="0" xfId="38" applyNumberFormat="1" applyFont="1" applyFill="1" applyBorder="1" applyAlignment="1">
      <alignment horizontal="left" vertical="top"/>
    </xf>
    <xf numFmtId="0" fontId="46" fillId="24" borderId="14" xfId="38" applyFont="1" applyFill="1" applyBorder="1" applyAlignment="1">
      <alignment horizontal="right" vertical="center"/>
    </xf>
    <xf numFmtId="0" fontId="24" fillId="24" borderId="14" xfId="38" applyFont="1" applyFill="1" applyBorder="1" applyAlignment="1">
      <alignment horizontal="right" vertical="top"/>
    </xf>
    <xf numFmtId="0" fontId="36" fillId="0" borderId="21" xfId="40" applyFont="1" applyFill="1" applyBorder="1" applyAlignment="1">
      <alignment horizontal="center" vertical="center" wrapText="1"/>
    </xf>
    <xf numFmtId="17" fontId="36" fillId="0" borderId="22" xfId="40" applyNumberFormat="1" applyFont="1" applyFill="1" applyBorder="1" applyAlignment="1">
      <alignment horizontal="center" vertical="center" wrapText="1"/>
    </xf>
    <xf numFmtId="0" fontId="36" fillId="0" borderId="23" xfId="40" applyFont="1" applyFill="1" applyBorder="1" applyAlignment="1">
      <alignment horizontal="center" vertical="center" wrapText="1"/>
    </xf>
    <xf numFmtId="170" fontId="1" fillId="0" borderId="22" xfId="40" applyNumberFormat="1" applyFont="1" applyFill="1" applyBorder="1" applyAlignment="1">
      <alignment horizontal="right" vertical="center" wrapText="1"/>
    </xf>
    <xf numFmtId="170" fontId="4" fillId="0" borderId="22" xfId="40" applyNumberFormat="1" applyFont="1" applyFill="1" applyBorder="1" applyAlignment="1">
      <alignment horizontal="right" vertical="center" wrapText="1"/>
    </xf>
    <xf numFmtId="4" fontId="4" fillId="0" borderId="22" xfId="40" applyNumberFormat="1" applyFont="1" applyFill="1" applyBorder="1" applyAlignment="1">
      <alignment horizontal="right" vertical="center" wrapText="1"/>
    </xf>
    <xf numFmtId="4" fontId="3" fillId="0" borderId="22" xfId="40" applyNumberFormat="1" applyFont="1" applyFill="1" applyBorder="1" applyAlignment="1">
      <alignment horizontal="right" vertical="center" wrapText="1"/>
    </xf>
    <xf numFmtId="15" fontId="40" fillId="0" borderId="22" xfId="40" applyNumberFormat="1" applyFont="1" applyFill="1" applyBorder="1" applyAlignment="1">
      <alignment horizontal="right" vertical="center" wrapText="1"/>
    </xf>
    <xf numFmtId="15" fontId="4" fillId="0" borderId="22" xfId="40" applyNumberFormat="1" applyFont="1" applyFill="1" applyBorder="1" applyAlignment="1">
      <alignment horizontal="right" vertical="center" wrapText="1"/>
    </xf>
    <xf numFmtId="3" fontId="1" fillId="0" borderId="22" xfId="40" applyNumberFormat="1" applyFont="1" applyFill="1" applyBorder="1" applyAlignment="1">
      <alignment horizontal="right" vertical="center" wrapText="1"/>
    </xf>
    <xf numFmtId="9" fontId="4" fillId="0" borderId="22" xfId="40" applyNumberFormat="1" applyFont="1" applyFill="1" applyBorder="1" applyAlignment="1">
      <alignment horizontal="right" vertical="center" wrapText="1"/>
    </xf>
    <xf numFmtId="9" fontId="3" fillId="0" borderId="22" xfId="40" applyNumberFormat="1" applyFont="1" applyFill="1" applyBorder="1" applyAlignment="1">
      <alignment horizontal="right" vertical="center" wrapText="1"/>
    </xf>
    <xf numFmtId="0" fontId="28" fillId="24" borderId="13" xfId="38" applyFont="1" applyFill="1" applyBorder="1" applyAlignment="1">
      <alignment horizontal="right"/>
    </xf>
    <xf numFmtId="0" fontId="33" fillId="24" borderId="0" xfId="38" applyFont="1" applyFill="1" applyBorder="1"/>
    <xf numFmtId="0" fontId="35" fillId="24" borderId="15" xfId="40" applyFont="1" applyFill="1" applyBorder="1" applyAlignment="1"/>
    <xf numFmtId="0" fontId="4" fillId="24" borderId="15" xfId="38" applyFont="1" applyFill="1" applyBorder="1"/>
    <xf numFmtId="0" fontId="36" fillId="24" borderId="18" xfId="40" applyFont="1" applyFill="1" applyBorder="1" applyAlignment="1">
      <alignment horizontal="left" vertical="center"/>
    </xf>
    <xf numFmtId="0" fontId="38" fillId="24" borderId="0" xfId="38" applyFont="1" applyFill="1" applyBorder="1"/>
    <xf numFmtId="0" fontId="24" fillId="24" borderId="24" xfId="38" applyFont="1" applyFill="1" applyBorder="1" applyAlignment="1">
      <alignment horizontal="right"/>
    </xf>
    <xf numFmtId="0" fontId="4" fillId="24" borderId="25" xfId="38" applyFont="1" applyFill="1" applyBorder="1"/>
    <xf numFmtId="0" fontId="33" fillId="24" borderId="14" xfId="38" applyFont="1" applyFill="1" applyBorder="1"/>
    <xf numFmtId="0" fontId="36" fillId="24" borderId="15" xfId="40" applyFont="1" applyFill="1" applyBorder="1" applyAlignment="1">
      <alignment wrapText="1"/>
    </xf>
    <xf numFmtId="0" fontId="36" fillId="24" borderId="15" xfId="40" applyFont="1" applyFill="1" applyBorder="1" applyAlignment="1">
      <alignment horizontal="center" wrapText="1"/>
    </xf>
    <xf numFmtId="0" fontId="36" fillId="24" borderId="21" xfId="40" applyFont="1" applyFill="1" applyBorder="1" applyAlignment="1">
      <alignment horizontal="center" vertical="center" wrapText="1"/>
    </xf>
    <xf numFmtId="0" fontId="39" fillId="24" borderId="0" xfId="38" applyFont="1" applyFill="1" applyBorder="1" applyAlignment="1">
      <alignment horizontal="right"/>
    </xf>
    <xf numFmtId="0" fontId="39" fillId="24" borderId="0" xfId="38" applyFont="1" applyFill="1" applyBorder="1"/>
    <xf numFmtId="0" fontId="38" fillId="24" borderId="14" xfId="38" applyFont="1" applyFill="1" applyBorder="1"/>
    <xf numFmtId="0" fontId="34" fillId="24" borderId="0" xfId="38" applyFont="1" applyFill="1" applyBorder="1"/>
    <xf numFmtId="0" fontId="34" fillId="24" borderId="14" xfId="38" applyFont="1" applyFill="1" applyBorder="1"/>
    <xf numFmtId="0" fontId="4" fillId="24" borderId="26" xfId="38" applyFont="1" applyFill="1" applyBorder="1"/>
    <xf numFmtId="0" fontId="3" fillId="24" borderId="0" xfId="0" applyFont="1" applyFill="1"/>
    <xf numFmtId="0" fontId="0" fillId="24" borderId="0" xfId="0" applyFill="1"/>
    <xf numFmtId="1" fontId="3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0" fillId="0" borderId="0" xfId="0" applyFont="1"/>
    <xf numFmtId="0" fontId="4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" fillId="24" borderId="0" xfId="38" applyFont="1" applyFill="1"/>
    <xf numFmtId="0" fontId="3" fillId="0" borderId="0" xfId="0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16" fontId="0" fillId="0" borderId="0" xfId="0" applyNumberFormat="1"/>
    <xf numFmtId="15" fontId="4" fillId="0" borderId="0" xfId="40" applyNumberFormat="1" applyFont="1" applyFill="1" applyBorder="1" applyAlignment="1">
      <alignment horizontal="right" vertical="center" wrapText="1"/>
    </xf>
    <xf numFmtId="0" fontId="24" fillId="0" borderId="0" xfId="39" applyFont="1" applyAlignment="1">
      <alignment horizontal="right"/>
    </xf>
    <xf numFmtId="0" fontId="4" fillId="0" borderId="0" xfId="39" applyFont="1"/>
    <xf numFmtId="0" fontId="24" fillId="24" borderId="10" xfId="39" applyFont="1" applyFill="1" applyBorder="1" applyAlignment="1">
      <alignment horizontal="right"/>
    </xf>
    <xf numFmtId="0" fontId="4" fillId="24" borderId="11" xfId="39" applyFont="1" applyFill="1" applyBorder="1"/>
    <xf numFmtId="0" fontId="4" fillId="24" borderId="12" xfId="39" applyFont="1" applyFill="1" applyBorder="1"/>
    <xf numFmtId="0" fontId="4" fillId="0" borderId="0" xfId="39" applyFont="1" applyBorder="1"/>
    <xf numFmtId="0" fontId="24" fillId="24" borderId="13" xfId="39" applyFont="1" applyFill="1" applyBorder="1" applyAlignment="1">
      <alignment horizontal="right"/>
    </xf>
    <xf numFmtId="0" fontId="4" fillId="24" borderId="0" xfId="39" applyFont="1" applyFill="1" applyBorder="1"/>
    <xf numFmtId="0" fontId="4" fillId="24" borderId="14" xfId="39" applyFont="1" applyFill="1" applyBorder="1"/>
    <xf numFmtId="0" fontId="45" fillId="0" borderId="0" xfId="39" applyFont="1" applyAlignment="1">
      <alignment horizontal="left"/>
    </xf>
    <xf numFmtId="0" fontId="24" fillId="24" borderId="0" xfId="39" applyFont="1" applyFill="1" applyBorder="1" applyAlignment="1">
      <alignment vertical="center" wrapText="1"/>
    </xf>
    <xf numFmtId="0" fontId="4" fillId="0" borderId="0" xfId="39" applyFont="1" applyFill="1" applyBorder="1"/>
    <xf numFmtId="0" fontId="24" fillId="24" borderId="11" xfId="39" applyFont="1" applyFill="1" applyBorder="1" applyAlignment="1">
      <alignment horizontal="left" vertical="center" wrapText="1"/>
    </xf>
    <xf numFmtId="0" fontId="41" fillId="24" borderId="0" xfId="39" applyFont="1" applyFill="1" applyBorder="1" applyAlignment="1">
      <alignment horizontal="right" vertical="center"/>
    </xf>
    <xf numFmtId="0" fontId="4" fillId="24" borderId="0" xfId="39" applyFont="1" applyFill="1" applyBorder="1" applyAlignment="1">
      <alignment vertical="center"/>
    </xf>
    <xf numFmtId="0" fontId="27" fillId="0" borderId="0" xfId="39" applyFont="1" applyFill="1" applyBorder="1" applyAlignment="1">
      <alignment horizontal="center" vertical="top"/>
    </xf>
    <xf numFmtId="0" fontId="41" fillId="24" borderId="0" xfId="39" applyFont="1" applyFill="1" applyBorder="1" applyAlignment="1">
      <alignment horizontal="right" vertical="center" wrapText="1"/>
    </xf>
    <xf numFmtId="0" fontId="44" fillId="24" borderId="0" xfId="39" applyFont="1" applyFill="1" applyBorder="1" applyAlignment="1">
      <alignment horizontal="left" vertical="top"/>
    </xf>
    <xf numFmtId="0" fontId="45" fillId="0" borderId="0" xfId="39" applyFont="1" applyAlignment="1">
      <alignment horizontal="right"/>
    </xf>
    <xf numFmtId="0" fontId="45" fillId="24" borderId="13" xfId="39" applyFont="1" applyFill="1" applyBorder="1" applyAlignment="1">
      <alignment horizontal="right"/>
    </xf>
    <xf numFmtId="0" fontId="38" fillId="24" borderId="0" xfId="39" applyFont="1" applyFill="1" applyBorder="1" applyAlignment="1">
      <alignment wrapText="1"/>
    </xf>
    <xf numFmtId="0" fontId="43" fillId="24" borderId="0" xfId="39" applyFont="1" applyFill="1" applyBorder="1" applyAlignment="1">
      <alignment vertical="top"/>
    </xf>
    <xf numFmtId="0" fontId="41" fillId="24" borderId="14" xfId="39" applyFont="1" applyFill="1" applyBorder="1" applyAlignment="1">
      <alignment horizontal="right"/>
    </xf>
    <xf numFmtId="0" fontId="26" fillId="0" borderId="0" xfId="39" applyFont="1" applyFill="1" applyBorder="1" applyAlignment="1">
      <alignment horizontal="right"/>
    </xf>
    <xf numFmtId="0" fontId="41" fillId="24" borderId="0" xfId="39" applyFont="1" applyFill="1" applyBorder="1" applyAlignment="1">
      <alignment horizontal="right" vertical="top"/>
    </xf>
    <xf numFmtId="0" fontId="24" fillId="24" borderId="0" xfId="39" applyFont="1" applyFill="1" applyBorder="1" applyAlignment="1">
      <alignment horizontal="left" vertical="top"/>
    </xf>
    <xf numFmtId="0" fontId="43" fillId="24" borderId="0" xfId="39" applyFont="1" applyFill="1" applyBorder="1" applyAlignment="1">
      <alignment horizontal="left" vertical="top"/>
    </xf>
    <xf numFmtId="17" fontId="41" fillId="24" borderId="0" xfId="39" applyNumberFormat="1" applyFont="1" applyFill="1" applyBorder="1" applyAlignment="1">
      <alignment horizontal="left" vertical="top"/>
    </xf>
    <xf numFmtId="0" fontId="46" fillId="24" borderId="14" xfId="39" applyFont="1" applyFill="1" applyBorder="1" applyAlignment="1">
      <alignment horizontal="right" vertical="center"/>
    </xf>
    <xf numFmtId="0" fontId="45" fillId="0" borderId="0" xfId="39" applyFont="1" applyFill="1" applyAlignment="1">
      <alignment horizontal="left"/>
    </xf>
    <xf numFmtId="0" fontId="24" fillId="24" borderId="14" xfId="39" applyFont="1" applyFill="1" applyBorder="1" applyAlignment="1">
      <alignment horizontal="right" vertical="top"/>
    </xf>
    <xf numFmtId="0" fontId="28" fillId="0" borderId="0" xfId="39" applyFont="1" applyFill="1" applyBorder="1" applyAlignment="1">
      <alignment horizontal="right" vertical="top"/>
    </xf>
    <xf numFmtId="0" fontId="45" fillId="24" borderId="10" xfId="39" applyFont="1" applyFill="1" applyBorder="1" applyAlignment="1">
      <alignment horizontal="right"/>
    </xf>
    <xf numFmtId="0" fontId="29" fillId="24" borderId="11" xfId="39" applyFont="1" applyFill="1" applyBorder="1" applyAlignment="1">
      <alignment horizontal="right" vertical="center"/>
    </xf>
    <xf numFmtId="14" fontId="4" fillId="0" borderId="27" xfId="39" applyNumberFormat="1" applyFont="1" applyBorder="1"/>
    <xf numFmtId="0" fontId="30" fillId="24" borderId="11" xfId="39" applyFont="1" applyFill="1" applyBorder="1" applyAlignment="1">
      <alignment vertical="center"/>
    </xf>
    <xf numFmtId="0" fontId="3" fillId="24" borderId="12" xfId="39" applyFont="1" applyFill="1" applyBorder="1" applyAlignment="1">
      <alignment vertical="center"/>
    </xf>
    <xf numFmtId="0" fontId="29" fillId="24" borderId="0" xfId="39" applyFont="1" applyFill="1" applyBorder="1" applyAlignment="1">
      <alignment horizontal="right" vertical="center"/>
    </xf>
    <xf numFmtId="0" fontId="4" fillId="24" borderId="16" xfId="39" applyFont="1" applyFill="1" applyBorder="1"/>
    <xf numFmtId="0" fontId="3" fillId="24" borderId="17" xfId="39" applyFont="1" applyFill="1" applyBorder="1" applyAlignment="1">
      <alignment vertical="center"/>
    </xf>
    <xf numFmtId="0" fontId="31" fillId="24" borderId="13" xfId="39" applyFont="1" applyFill="1" applyBorder="1" applyAlignment="1">
      <alignment vertical="center"/>
    </xf>
    <xf numFmtId="0" fontId="32" fillId="24" borderId="16" xfId="39" applyFont="1" applyFill="1" applyBorder="1" applyAlignment="1">
      <alignment vertical="center"/>
    </xf>
    <xf numFmtId="0" fontId="32" fillId="24" borderId="0" xfId="39" applyFont="1" applyFill="1" applyBorder="1" applyAlignment="1">
      <alignment vertical="center"/>
    </xf>
    <xf numFmtId="0" fontId="3" fillId="24" borderId="0" xfId="39" applyFont="1" applyFill="1" applyBorder="1" applyAlignment="1">
      <alignment vertical="center"/>
    </xf>
    <xf numFmtId="0" fontId="4" fillId="0" borderId="0" xfId="39" applyFont="1" applyFill="1"/>
    <xf numFmtId="0" fontId="28" fillId="24" borderId="13" xfId="39" applyFont="1" applyFill="1" applyBorder="1" applyAlignment="1">
      <alignment horizontal="right"/>
    </xf>
    <xf numFmtId="0" fontId="33" fillId="24" borderId="0" xfId="39" applyFont="1" applyFill="1" applyBorder="1"/>
    <xf numFmtId="0" fontId="33" fillId="24" borderId="14" xfId="39" applyFont="1" applyFill="1" applyBorder="1"/>
    <xf numFmtId="0" fontId="33" fillId="0" borderId="0" xfId="39" applyFont="1" applyFill="1"/>
    <xf numFmtId="0" fontId="39" fillId="24" borderId="0" xfId="39" applyFont="1" applyFill="1" applyBorder="1" applyAlignment="1">
      <alignment horizontal="right"/>
    </xf>
    <xf numFmtId="0" fontId="39" fillId="24" borderId="0" xfId="39" applyFont="1" applyFill="1" applyBorder="1"/>
    <xf numFmtId="0" fontId="34" fillId="0" borderId="0" xfId="39" applyFont="1"/>
    <xf numFmtId="0" fontId="38" fillId="24" borderId="0" xfId="39" applyFont="1" applyFill="1" applyBorder="1"/>
    <xf numFmtId="0" fontId="38" fillId="24" borderId="14" xfId="39" applyFont="1" applyFill="1" applyBorder="1"/>
    <xf numFmtId="0" fontId="34" fillId="24" borderId="0" xfId="39" applyFont="1" applyFill="1" applyBorder="1"/>
    <xf numFmtId="0" fontId="34" fillId="24" borderId="14" xfId="39" applyFont="1" applyFill="1" applyBorder="1"/>
    <xf numFmtId="0" fontId="24" fillId="24" borderId="24" xfId="39" applyFont="1" applyFill="1" applyBorder="1" applyAlignment="1">
      <alignment horizontal="right"/>
    </xf>
    <xf numFmtId="0" fontId="4" fillId="24" borderId="25" xfId="39" applyFont="1" applyFill="1" applyBorder="1"/>
    <xf numFmtId="0" fontId="4" fillId="24" borderId="26" xfId="39" applyFont="1" applyFill="1" applyBorder="1"/>
    <xf numFmtId="14" fontId="4" fillId="0" borderId="27" xfId="38" applyNumberFormat="1" applyFont="1" applyBorder="1"/>
    <xf numFmtId="0" fontId="0" fillId="0" borderId="0" xfId="0" quotePrefix="1"/>
    <xf numFmtId="170" fontId="3" fillId="24" borderId="16" xfId="40" quotePrefix="1" applyNumberFormat="1" applyFont="1" applyFill="1" applyBorder="1" applyAlignment="1">
      <alignment horizontal="right" vertical="center" wrapText="1"/>
    </xf>
    <xf numFmtId="170" fontId="3" fillId="24" borderId="16" xfId="40" applyNumberFormat="1" applyFont="1" applyFill="1" applyBorder="1" applyAlignment="1">
      <alignment horizontal="right" vertical="center" wrapText="1"/>
    </xf>
    <xf numFmtId="170" fontId="3" fillId="24" borderId="19" xfId="40" applyNumberFormat="1" applyFont="1" applyFill="1" applyBorder="1" applyAlignment="1">
      <alignment horizontal="right" vertical="center" wrapText="1"/>
    </xf>
    <xf numFmtId="0" fontId="1" fillId="24" borderId="0" xfId="40" applyFont="1" applyFill="1" applyBorder="1" applyAlignment="1">
      <alignment horizontal="left" vertical="center"/>
    </xf>
    <xf numFmtId="15" fontId="40" fillId="24" borderId="0" xfId="40" applyNumberFormat="1" applyFont="1" applyFill="1" applyBorder="1" applyAlignment="1">
      <alignment horizontal="right" vertical="center" wrapText="1"/>
    </xf>
    <xf numFmtId="15" fontId="4" fillId="24" borderId="0" xfId="40" applyNumberFormat="1" applyFont="1" applyFill="1" applyBorder="1" applyAlignment="1">
      <alignment horizontal="right" vertical="center" wrapText="1"/>
    </xf>
    <xf numFmtId="3" fontId="1" fillId="24" borderId="0" xfId="40" applyNumberFormat="1" applyFont="1" applyFill="1" applyBorder="1" applyAlignment="1">
      <alignment horizontal="right" vertical="center" wrapText="1"/>
    </xf>
    <xf numFmtId="170" fontId="36" fillId="24" borderId="16" xfId="40" applyNumberFormat="1" applyFont="1" applyFill="1" applyBorder="1" applyAlignment="1">
      <alignment horizontal="right" vertical="center" wrapText="1"/>
    </xf>
    <xf numFmtId="170" fontId="1" fillId="24" borderId="16" xfId="40" applyNumberFormat="1" applyFont="1" applyFill="1" applyBorder="1" applyAlignment="1">
      <alignment horizontal="right" vertical="center" wrapText="1"/>
    </xf>
    <xf numFmtId="170" fontId="1" fillId="24" borderId="19" xfId="40" applyNumberFormat="1" applyFont="1" applyFill="1" applyBorder="1" applyAlignment="1">
      <alignment horizontal="right" vertical="center" wrapText="1"/>
    </xf>
    <xf numFmtId="0" fontId="4" fillId="24" borderId="0" xfId="38" applyFont="1" applyFill="1" applyBorder="1" applyAlignment="1">
      <alignment horizontal="left"/>
    </xf>
    <xf numFmtId="0" fontId="4" fillId="24" borderId="14" xfId="38" applyFont="1" applyFill="1" applyBorder="1" applyAlignment="1">
      <alignment horizontal="center"/>
    </xf>
    <xf numFmtId="9" fontId="4" fillId="24" borderId="0" xfId="38" applyNumberFormat="1" applyFont="1" applyFill="1" applyBorder="1" applyAlignment="1">
      <alignment horizontal="center"/>
    </xf>
    <xf numFmtId="9" fontId="4" fillId="24" borderId="0" xfId="38" applyNumberFormat="1" applyFont="1" applyFill="1" applyBorder="1" applyAlignment="1">
      <alignment horizontal="center" vertical="center"/>
    </xf>
    <xf numFmtId="0" fontId="4" fillId="24" borderId="14" xfId="38" applyFont="1" applyFill="1" applyBorder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/>
    </xf>
    <xf numFmtId="0" fontId="3" fillId="24" borderId="0" xfId="0" applyFont="1" applyFill="1" applyAlignment="1">
      <alignment horizontal="left"/>
    </xf>
    <xf numFmtId="0" fontId="3" fillId="0" borderId="0" xfId="1" applyFont="1" applyBorder="1"/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/>
    <xf numFmtId="0" fontId="3" fillId="0" borderId="22" xfId="1" applyFont="1" applyBorder="1"/>
    <xf numFmtId="0" fontId="4" fillId="0" borderId="22" xfId="1" applyFont="1" applyBorder="1"/>
    <xf numFmtId="0" fontId="4" fillId="0" borderId="22" xfId="1" applyFont="1" applyBorder="1" applyAlignment="1"/>
    <xf numFmtId="15" fontId="4" fillId="0" borderId="22" xfId="1" applyNumberFormat="1" applyFont="1" applyBorder="1" applyAlignment="1">
      <alignment horizontal="center"/>
    </xf>
    <xf numFmtId="0" fontId="30" fillId="0" borderId="22" xfId="1" applyFont="1" applyBorder="1" applyAlignment="1">
      <alignment vertical="top" wrapText="1"/>
    </xf>
    <xf numFmtId="0" fontId="38" fillId="0" borderId="0" xfId="41" applyFont="1"/>
    <xf numFmtId="0" fontId="38" fillId="0" borderId="0" xfId="41" applyFont="1" applyAlignment="1"/>
    <xf numFmtId="0" fontId="3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5" fontId="0" fillId="0" borderId="22" xfId="0" applyNumberFormat="1" applyBorder="1" applyAlignment="1">
      <alignment vertical="center"/>
    </xf>
    <xf numFmtId="1" fontId="3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3" fillId="0" borderId="22" xfId="1" applyFont="1" applyBorder="1" applyAlignment="1">
      <alignment horizontal="center"/>
    </xf>
    <xf numFmtId="16" fontId="4" fillId="0" borderId="0" xfId="1" applyNumberFormat="1" applyFont="1"/>
    <xf numFmtId="15" fontId="53" fillId="0" borderId="22" xfId="1" applyNumberFormat="1" applyFont="1" applyBorder="1" applyAlignment="1">
      <alignment horizontal="center"/>
    </xf>
    <xf numFmtId="15" fontId="54" fillId="0" borderId="0" xfId="1" applyNumberFormat="1" applyFont="1"/>
    <xf numFmtId="15" fontId="54" fillId="0" borderId="0" xfId="1" applyNumberFormat="1" applyFont="1" applyAlignment="1">
      <alignment horizontal="center"/>
    </xf>
    <xf numFmtId="0" fontId="41" fillId="24" borderId="0" xfId="38" applyFont="1" applyFill="1" applyBorder="1" applyAlignment="1">
      <alignment horizontal="left" vertical="center"/>
    </xf>
    <xf numFmtId="0" fontId="42" fillId="24" borderId="0" xfId="38" applyFont="1" applyFill="1" applyBorder="1" applyAlignment="1">
      <alignment horizontal="center" vertical="top"/>
    </xf>
    <xf numFmtId="0" fontId="42" fillId="24" borderId="14" xfId="38" applyFont="1" applyFill="1" applyBorder="1" applyAlignment="1">
      <alignment horizontal="center" vertical="top"/>
    </xf>
    <xf numFmtId="0" fontId="4" fillId="24" borderId="0" xfId="38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42" fillId="24" borderId="0" xfId="39" applyFont="1" applyFill="1" applyBorder="1" applyAlignment="1">
      <alignment horizontal="center" vertical="top"/>
    </xf>
    <xf numFmtId="0" fontId="42" fillId="24" borderId="14" xfId="39" applyFont="1" applyFill="1" applyBorder="1" applyAlignment="1">
      <alignment horizontal="center" vertical="top"/>
    </xf>
  </cellXfs>
  <cellStyles count="47">
    <cellStyle name="_x000d__x000a_JournalTemplate=C:\COMFO\CTALK\JOURSTD.TPL_x000d__x000a_LbStateAddress=3 3 0 251 1 89 2 311_x000d__x000a_LbStateJou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20050905 MM Biosolids Monthly Progress Report August 05" xfId="38"/>
    <cellStyle name="Normal_20050905 MM Biosolids Monthly Progress Report August 05_11-06 SMR Covenham_240611" xfId="39"/>
    <cellStyle name="Normal_SEW-07845-100527-REP-Kings_Lynn_Cake_Progress_Rpt_A" xfId="40"/>
    <cellStyle name="Normal_SP1-120522-REP-Milestones-A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26"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b val="0"/>
        <i/>
        <condense val="0"/>
        <extend val="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82444943168293"/>
          <c:y val="0.10460251046025104"/>
          <c:w val="0.75104679230557858"/>
          <c:h val="0.61506276150627615"/>
        </c:manualLayout>
      </c:layout>
      <c:lineChart>
        <c:grouping val="standard"/>
        <c:varyColors val="0"/>
        <c:ser>
          <c:idx val="0"/>
          <c:order val="0"/>
          <c:tx>
            <c:strRef>
              <c:f>'Summary Data'!$A$2</c:f>
              <c:strCache>
                <c:ptCount val="1"/>
                <c:pt idx="0">
                  <c:v>Planned Value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'Summary Data'!$B$1:$X$1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Data'!$B$2:$X$2</c:f>
              <c:numCache>
                <c:formatCode>"£"#,##0</c:formatCode>
                <c:ptCount val="17"/>
                <c:pt idx="0">
                  <c:v>722178</c:v>
                </c:pt>
                <c:pt idx="1">
                  <c:v>1077401</c:v>
                </c:pt>
                <c:pt idx="2">
                  <c:v>1451729</c:v>
                </c:pt>
                <c:pt idx="3">
                  <c:v>1869907</c:v>
                </c:pt>
                <c:pt idx="4">
                  <c:v>2387131</c:v>
                </c:pt>
                <c:pt idx="5">
                  <c:v>3155936</c:v>
                </c:pt>
                <c:pt idx="6">
                  <c:v>3791533</c:v>
                </c:pt>
                <c:pt idx="7">
                  <c:v>4601174</c:v>
                </c:pt>
                <c:pt idx="8">
                  <c:v>5151772</c:v>
                </c:pt>
                <c:pt idx="9">
                  <c:v>6789343</c:v>
                </c:pt>
                <c:pt idx="10">
                  <c:v>8906708</c:v>
                </c:pt>
                <c:pt idx="11" formatCode="#,##0">
                  <c:v>9900803</c:v>
                </c:pt>
                <c:pt idx="12" formatCode="#,##0">
                  <c:v>10317617</c:v>
                </c:pt>
                <c:pt idx="13" formatCode="#,##0">
                  <c:v>10926341</c:v>
                </c:pt>
                <c:pt idx="14" formatCode="#,##0">
                  <c:v>11571365</c:v>
                </c:pt>
                <c:pt idx="15" formatCode="#,##0">
                  <c:v>11862084</c:v>
                </c:pt>
                <c:pt idx="16" formatCode="#,##0">
                  <c:v>12191328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'Summary Data'!$A$3</c:f>
              <c:strCache>
                <c:ptCount val="1"/>
                <c:pt idx="0">
                  <c:v>Earned Value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'Summary Data'!$B$1:$X$1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Data'!$B$3:$X$3</c:f>
              <c:numCache>
                <c:formatCode>"£"#,##0</c:formatCode>
                <c:ptCount val="17"/>
                <c:pt idx="0">
                  <c:v>708964</c:v>
                </c:pt>
                <c:pt idx="1">
                  <c:v>963556</c:v>
                </c:pt>
                <c:pt idx="2">
                  <c:v>1194865</c:v>
                </c:pt>
                <c:pt idx="3">
                  <c:v>1407544</c:v>
                </c:pt>
                <c:pt idx="4">
                  <c:v>1635505</c:v>
                </c:pt>
                <c:pt idx="5">
                  <c:v>1862380</c:v>
                </c:pt>
                <c:pt idx="6">
                  <c:v>2164740</c:v>
                </c:pt>
                <c:pt idx="7">
                  <c:v>2433621</c:v>
                </c:pt>
                <c:pt idx="8">
                  <c:v>2607399</c:v>
                </c:pt>
                <c:pt idx="9">
                  <c:v>2871884</c:v>
                </c:pt>
                <c:pt idx="10">
                  <c:v>3204579</c:v>
                </c:pt>
                <c:pt idx="11" formatCode="#,##0">
                  <c:v>3928602</c:v>
                </c:pt>
                <c:pt idx="12" formatCode="#,##0">
                  <c:v>4596339</c:v>
                </c:pt>
                <c:pt idx="13" formatCode="#,##0">
                  <c:v>5552542</c:v>
                </c:pt>
                <c:pt idx="14" formatCode="#,##0">
                  <c:v>6362479</c:v>
                </c:pt>
                <c:pt idx="15" formatCode="#,##0">
                  <c:v>8003078</c:v>
                </c:pt>
                <c:pt idx="16" formatCode="#,##0">
                  <c:v>9155993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'Summary Data'!$A$4</c:f>
              <c:strCache>
                <c:ptCount val="1"/>
                <c:pt idx="0">
                  <c:v>Actual Cost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'Summary Data'!$B$1:$X$1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Data'!$F$4:$X$4</c:f>
              <c:numCache>
                <c:formatCode>"£"#,##0</c:formatCode>
                <c:ptCount val="17"/>
                <c:pt idx="0">
                  <c:v>780703</c:v>
                </c:pt>
                <c:pt idx="1">
                  <c:v>797375</c:v>
                </c:pt>
                <c:pt idx="2">
                  <c:v>1022578</c:v>
                </c:pt>
                <c:pt idx="3">
                  <c:v>1161456</c:v>
                </c:pt>
                <c:pt idx="4">
                  <c:v>1338140</c:v>
                </c:pt>
                <c:pt idx="5">
                  <c:v>1485713</c:v>
                </c:pt>
                <c:pt idx="6">
                  <c:v>1735918</c:v>
                </c:pt>
                <c:pt idx="7">
                  <c:v>1879572</c:v>
                </c:pt>
                <c:pt idx="8">
                  <c:v>1980210</c:v>
                </c:pt>
                <c:pt idx="9">
                  <c:v>2199080</c:v>
                </c:pt>
                <c:pt idx="10">
                  <c:v>3582231</c:v>
                </c:pt>
                <c:pt idx="11">
                  <c:v>4322341</c:v>
                </c:pt>
                <c:pt idx="12">
                  <c:v>4839812</c:v>
                </c:pt>
                <c:pt idx="13">
                  <c:v>5989434</c:v>
                </c:pt>
                <c:pt idx="14">
                  <c:v>6623178</c:v>
                </c:pt>
                <c:pt idx="15">
                  <c:v>8265892</c:v>
                </c:pt>
                <c:pt idx="16">
                  <c:v>9325712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12128"/>
        <c:axId val="148534784"/>
      </c:lineChart>
      <c:dateAx>
        <c:axId val="148512128"/>
        <c:scaling>
          <c:orientation val="minMax"/>
          <c:min val="40634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534784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4853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£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512128"/>
        <c:crossesAt val="1328"/>
        <c:crossBetween val="between"/>
        <c:majorUnit val="2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849387403649644"/>
          <c:y val="0.87866108786610875"/>
          <c:w val="0.62761569823534902"/>
          <c:h val="9.20502092050209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9509857753918E-2"/>
          <c:y val="0.10548566672298063"/>
          <c:w val="0.87360674082860856"/>
          <c:h val="0.48523406692571092"/>
        </c:manualLayout>
      </c:layout>
      <c:lineChart>
        <c:grouping val="standard"/>
        <c:varyColors val="0"/>
        <c:ser>
          <c:idx val="0"/>
          <c:order val="0"/>
          <c:tx>
            <c:strRef>
              <c:f>'Summary Data'!$A$5</c:f>
              <c:strCache>
                <c:ptCount val="1"/>
                <c:pt idx="0">
                  <c:v>SPI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'Summary Data'!$F$1:$X$1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Data'!$B$5:$X$5</c:f>
              <c:numCache>
                <c:formatCode>#,##0.00</c:formatCode>
                <c:ptCount val="17"/>
                <c:pt idx="0">
                  <c:v>0.98170257194209742</c:v>
                </c:pt>
                <c:pt idx="1">
                  <c:v>0.89433367891806304</c:v>
                </c:pt>
                <c:pt idx="2">
                  <c:v>0.82306339544088458</c:v>
                </c:pt>
                <c:pt idx="3">
                  <c:v>0.75273476167531328</c:v>
                </c:pt>
                <c:pt idx="4">
                  <c:v>0.68513416314395814</c:v>
                </c:pt>
                <c:pt idx="5">
                  <c:v>0.59011969824483135</c:v>
                </c:pt>
                <c:pt idx="6">
                  <c:v>0.57094056678393679</c:v>
                </c:pt>
                <c:pt idx="7">
                  <c:v>0.52891305566796643</c:v>
                </c:pt>
                <c:pt idx="8">
                  <c:v>0.50611692442910905</c:v>
                </c:pt>
                <c:pt idx="9">
                  <c:v>0.4229988085739666</c:v>
                </c:pt>
                <c:pt idx="10">
                  <c:v>0.35979387670506319</c:v>
                </c:pt>
                <c:pt idx="11">
                  <c:v>0.39679630025968599</c:v>
                </c:pt>
                <c:pt idx="12">
                  <c:v>0.44548455326457648</c:v>
                </c:pt>
                <c:pt idx="13">
                  <c:v>0.50817945367072104</c:v>
                </c:pt>
                <c:pt idx="14">
                  <c:v>0.54984688496128153</c:v>
                </c:pt>
                <c:pt idx="15">
                  <c:v>0.67467723209513608</c:v>
                </c:pt>
                <c:pt idx="16">
                  <c:v>0.75102507290428078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'Summary Data'!$A$6</c:f>
              <c:strCache>
                <c:ptCount val="1"/>
                <c:pt idx="0">
                  <c:v>CPI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'Summary Data'!$F$1:$X$1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Data'!$B$6:$X$6</c:f>
              <c:numCache>
                <c:formatCode>#,##0.00</c:formatCode>
                <c:ptCount val="17"/>
                <c:pt idx="0">
                  <c:v>0.90810974211704065</c:v>
                </c:pt>
                <c:pt idx="1">
                  <c:v>1.2084100956262738</c:v>
                </c:pt>
                <c:pt idx="2">
                  <c:v>1.1684829910285572</c:v>
                </c:pt>
                <c:pt idx="3">
                  <c:v>1.2118788830571283</c:v>
                </c:pt>
                <c:pt idx="4">
                  <c:v>1.2222226373922012</c:v>
                </c:pt>
                <c:pt idx="5">
                  <c:v>1.2535260847821887</c:v>
                </c:pt>
                <c:pt idx="6">
                  <c:v>1.2470289495241134</c:v>
                </c:pt>
                <c:pt idx="7">
                  <c:v>1.2947740230222624</c:v>
                </c:pt>
                <c:pt idx="8">
                  <c:v>1.3167285287924009</c:v>
                </c:pt>
                <c:pt idx="9">
                  <c:v>1.3059479418665987</c:v>
                </c:pt>
                <c:pt idx="10">
                  <c:v>0.89457631291784367</c:v>
                </c:pt>
                <c:pt idx="11">
                  <c:v>0.90890607659136569</c:v>
                </c:pt>
                <c:pt idx="12">
                  <c:v>0.94969370711093737</c:v>
                </c:pt>
                <c:pt idx="13">
                  <c:v>0.92705621265715588</c:v>
                </c:pt>
                <c:pt idx="14">
                  <c:v>0.96063838235964671</c:v>
                </c:pt>
                <c:pt idx="15">
                  <c:v>0.96820500437218393</c:v>
                </c:pt>
                <c:pt idx="16">
                  <c:v>0.9818009606129805</c:v>
                </c:pt>
              </c:numCache>
            </c:numRef>
          </c:val>
          <c:smooth val="1"/>
        </c:ser>
        <c:ser>
          <c:idx val="1"/>
          <c:order val="2"/>
          <c:tx>
            <c:strRef>
              <c:f>'Summary Data'!$A$7</c:f>
              <c:strCache>
                <c:ptCount val="1"/>
                <c:pt idx="0">
                  <c:v>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'Summary Data'!$F$1:$X$1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Data'!$B$7:$X$7</c:f>
              <c:numCache>
                <c:formatCode>0.00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64608"/>
        <c:axId val="149102976"/>
      </c:lineChart>
      <c:dateAx>
        <c:axId val="148564608"/>
        <c:scaling>
          <c:orientation val="minMax"/>
          <c:min val="40634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102976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49102976"/>
        <c:scaling>
          <c:orientation val="minMax"/>
          <c:max val="1.6"/>
          <c:min val="0.2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564608"/>
        <c:crosses val="autoZero"/>
        <c:crossBetween val="between"/>
        <c:majorUnit val="0.2"/>
        <c:minorUnit val="0.0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059505129183805"/>
          <c:y val="0.87764067466250262"/>
          <c:w val="0.30111555624667202"/>
          <c:h val="9.2827447202011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0397449446003"/>
          <c:y val="0.11016949152542373"/>
          <c:w val="0.84989942188631251"/>
          <c:h val="0.474576271186440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Data'!$A$16</c:f>
              <c:strCache>
                <c:ptCount val="1"/>
                <c:pt idx="0">
                  <c:v>%age Activities completed on time or early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'Summary Data'!$B$1:$X$1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Data'!$B$16:$X$16</c:f>
              <c:numCache>
                <c:formatCode>0%</c:formatCode>
                <c:ptCount val="17"/>
                <c:pt idx="0">
                  <c:v>0.12048192771084337</c:v>
                </c:pt>
                <c:pt idx="1">
                  <c:v>0.30555555555555558</c:v>
                </c:pt>
                <c:pt idx="2">
                  <c:v>0.92727272727272725</c:v>
                </c:pt>
                <c:pt idx="3">
                  <c:v>1</c:v>
                </c:pt>
                <c:pt idx="4">
                  <c:v>0.32894736842105265</c:v>
                </c:pt>
                <c:pt idx="5">
                  <c:v>7.2727272727272724E-2</c:v>
                </c:pt>
                <c:pt idx="6">
                  <c:v>5.9360730593607303E-2</c:v>
                </c:pt>
                <c:pt idx="7">
                  <c:v>8.1632653061224483E-2</c:v>
                </c:pt>
                <c:pt idx="8">
                  <c:v>0.49557522123893805</c:v>
                </c:pt>
                <c:pt idx="9">
                  <c:v>0.24539877300613497</c:v>
                </c:pt>
                <c:pt idx="10">
                  <c:v>0.45</c:v>
                </c:pt>
                <c:pt idx="11">
                  <c:v>0.47204968944099379</c:v>
                </c:pt>
                <c:pt idx="12">
                  <c:v>0.65686274509803921</c:v>
                </c:pt>
                <c:pt idx="13">
                  <c:v>0.6333333333333333</c:v>
                </c:pt>
                <c:pt idx="14">
                  <c:v>0.5</c:v>
                </c:pt>
                <c:pt idx="15">
                  <c:v>0.43243243243243246</c:v>
                </c:pt>
                <c:pt idx="16">
                  <c:v>0.49484536082474229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130624"/>
        <c:axId val="149132416"/>
      </c:barChart>
      <c:lineChart>
        <c:grouping val="standard"/>
        <c:varyColors val="0"/>
        <c:ser>
          <c:idx val="0"/>
          <c:order val="1"/>
          <c:tx>
            <c:strRef>
              <c:f>'Summary Data'!$A$17</c:f>
              <c:strCache>
                <c:ptCount val="1"/>
                <c:pt idx="0">
                  <c:v>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'Summary Data'!$B$1:$X$1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Data'!$B$17:$X$17</c:f>
              <c:numCache>
                <c:formatCode>0%</c:formatCode>
                <c:ptCount val="17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33952"/>
        <c:axId val="149143936"/>
      </c:lineChart>
      <c:catAx>
        <c:axId val="149130624"/>
        <c:scaling>
          <c:orientation val="minMax"/>
        </c:scaling>
        <c:delete val="0"/>
        <c:axPos val="b"/>
        <c:numFmt formatCode="mmm\-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1324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49132416"/>
        <c:scaling>
          <c:orientation val="minMax"/>
          <c:max val="1"/>
          <c:min val="0"/>
        </c:scaling>
        <c:delete val="0"/>
        <c:axPos val="l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130624"/>
        <c:crosses val="autoZero"/>
        <c:crossBetween val="between"/>
        <c:majorUnit val="0.2"/>
        <c:minorUnit val="4.0000000000000001E-3"/>
      </c:valAx>
      <c:catAx>
        <c:axId val="1491339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9143936"/>
        <c:crosses val="autoZero"/>
        <c:auto val="0"/>
        <c:lblAlgn val="ctr"/>
        <c:lblOffset val="100"/>
        <c:noMultiLvlLbl val="0"/>
      </c:catAx>
      <c:valAx>
        <c:axId val="1491439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9133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925189293758"/>
          <c:y val="0.86864406779661019"/>
          <c:w val="0.73428063334693527"/>
          <c:h val="0.101694915254237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750024108916148"/>
          <c:y val="0.10416709052364308"/>
          <c:w val="0.78028409501356122"/>
          <c:h val="0.50581553848978755"/>
        </c:manualLayout>
      </c:layout>
      <c:lineChart>
        <c:grouping val="standard"/>
        <c:varyColors val="0"/>
        <c:ser>
          <c:idx val="0"/>
          <c:order val="0"/>
          <c:tx>
            <c:strRef>
              <c:f>'Summary Data'!$A$14</c:f>
              <c:strCache>
                <c:ptCount val="1"/>
                <c:pt idx="0">
                  <c:v>Probabalistic Project Completion (P50)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'Summary Data'!$F$8:$X$8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Data'!$F$14:$X$14</c:f>
              <c:numCache>
                <c:formatCode>d\-mmm\-yy</c:formatCode>
                <c:ptCount val="17"/>
                <c:pt idx="7">
                  <c:v>41325</c:v>
                </c:pt>
                <c:pt idx="8">
                  <c:v>41330</c:v>
                </c:pt>
                <c:pt idx="9">
                  <c:v>41348</c:v>
                </c:pt>
                <c:pt idx="10">
                  <c:v>41409</c:v>
                </c:pt>
                <c:pt idx="11">
                  <c:v>41409</c:v>
                </c:pt>
                <c:pt idx="12">
                  <c:v>41409</c:v>
                </c:pt>
                <c:pt idx="13">
                  <c:v>41409</c:v>
                </c:pt>
                <c:pt idx="14">
                  <c:v>41409</c:v>
                </c:pt>
                <c:pt idx="15">
                  <c:v>41318</c:v>
                </c:pt>
                <c:pt idx="16">
                  <c:v>41344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'Summary Data'!$A$15</c:f>
              <c:strCache>
                <c:ptCount val="1"/>
                <c:pt idx="0">
                  <c:v>Probabalistic Project Completion (P80)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'Summary Data'!$F$8:$X$8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Data'!$F$15:$X$15</c:f>
              <c:numCache>
                <c:formatCode>d\-mmm\-yy</c:formatCode>
                <c:ptCount val="17"/>
                <c:pt idx="7">
                  <c:v>41366</c:v>
                </c:pt>
                <c:pt idx="8">
                  <c:v>41367</c:v>
                </c:pt>
                <c:pt idx="9">
                  <c:v>41393</c:v>
                </c:pt>
                <c:pt idx="10">
                  <c:v>41450</c:v>
                </c:pt>
                <c:pt idx="11">
                  <c:v>41450</c:v>
                </c:pt>
                <c:pt idx="12">
                  <c:v>41450</c:v>
                </c:pt>
                <c:pt idx="13">
                  <c:v>41450</c:v>
                </c:pt>
                <c:pt idx="14">
                  <c:v>41450</c:v>
                </c:pt>
                <c:pt idx="15">
                  <c:v>41344</c:v>
                </c:pt>
                <c:pt idx="16">
                  <c:v>41368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'Summary Data'!$A$13</c:f>
              <c:strCache>
                <c:ptCount val="1"/>
                <c:pt idx="0">
                  <c:v>Overall Project Completion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'Summary Data'!$F$8:$X$8</c:f>
              <c:numCache>
                <c:formatCode>mmm\-yy</c:formatCode>
                <c:ptCount val="17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</c:numCache>
            </c:numRef>
          </c:cat>
          <c:val>
            <c:numRef>
              <c:f>'Summary Data'!$F$13:$X$13</c:f>
              <c:numCache>
                <c:formatCode>d\-mmm\-yy</c:formatCode>
                <c:ptCount val="17"/>
                <c:pt idx="0">
                  <c:v>41186</c:v>
                </c:pt>
                <c:pt idx="1">
                  <c:v>41233</c:v>
                </c:pt>
                <c:pt idx="2">
                  <c:v>41210</c:v>
                </c:pt>
                <c:pt idx="3">
                  <c:v>41228</c:v>
                </c:pt>
                <c:pt idx="4">
                  <c:v>41213</c:v>
                </c:pt>
                <c:pt idx="5">
                  <c:v>41288</c:v>
                </c:pt>
                <c:pt idx="6">
                  <c:v>41242</c:v>
                </c:pt>
                <c:pt idx="7">
                  <c:v>41250</c:v>
                </c:pt>
                <c:pt idx="8">
                  <c:v>41285</c:v>
                </c:pt>
                <c:pt idx="9">
                  <c:v>41285</c:v>
                </c:pt>
                <c:pt idx="10">
                  <c:v>41317</c:v>
                </c:pt>
                <c:pt idx="11">
                  <c:v>41282</c:v>
                </c:pt>
                <c:pt idx="12">
                  <c:v>41281</c:v>
                </c:pt>
                <c:pt idx="13">
                  <c:v>41262</c:v>
                </c:pt>
                <c:pt idx="14">
                  <c:v>41277</c:v>
                </c:pt>
                <c:pt idx="15">
                  <c:v>41288</c:v>
                </c:pt>
                <c:pt idx="16">
                  <c:v>41305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77856"/>
        <c:axId val="149179776"/>
      </c:lineChart>
      <c:dateAx>
        <c:axId val="149177856"/>
        <c:scaling>
          <c:orientation val="minMax"/>
          <c:min val="40603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179776"/>
        <c:crossesAt val="40513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49179776"/>
        <c:scaling>
          <c:orientation val="minMax"/>
          <c:min val="41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177856"/>
        <c:crosses val="autoZero"/>
        <c:crossBetween val="between"/>
        <c:majorUnit val="48"/>
        <c:min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123937007874014"/>
          <c:y val="0.78211638179373921"/>
          <c:w val="0.63526719160104994"/>
          <c:h val="0.20758100359406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34</xdr:row>
      <xdr:rowOff>76200</xdr:rowOff>
    </xdr:from>
    <xdr:to>
      <xdr:col>8</xdr:col>
      <xdr:colOff>295275</xdr:colOff>
      <xdr:row>48</xdr:row>
      <xdr:rowOff>47625</xdr:rowOff>
    </xdr:to>
    <xdr:sp macro="" textlink="">
      <xdr:nvSpPr>
        <xdr:cNvPr id="7169" name="Rectangle 31"/>
        <xdr:cNvSpPr>
          <a:spLocks noChangeArrowheads="1"/>
        </xdr:cNvSpPr>
      </xdr:nvSpPr>
      <xdr:spPr bwMode="auto">
        <a:xfrm>
          <a:off x="419100" y="6791325"/>
          <a:ext cx="5010150" cy="2667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en-GB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Earned Value</a:t>
          </a:r>
        </a:p>
      </xdr:txBody>
    </xdr:sp>
    <xdr:clientData/>
  </xdr:twoCellAnchor>
  <xdr:twoCellAnchor>
    <xdr:from>
      <xdr:col>8</xdr:col>
      <xdr:colOff>504825</xdr:colOff>
      <xdr:row>34</xdr:row>
      <xdr:rowOff>85725</xdr:rowOff>
    </xdr:from>
    <xdr:to>
      <xdr:col>16</xdr:col>
      <xdr:colOff>838200</xdr:colOff>
      <xdr:row>48</xdr:row>
      <xdr:rowOff>47625</xdr:rowOff>
    </xdr:to>
    <xdr:sp macro="" textlink="">
      <xdr:nvSpPr>
        <xdr:cNvPr id="7171" name="Rectangle 7"/>
        <xdr:cNvSpPr>
          <a:spLocks noChangeArrowheads="1"/>
        </xdr:cNvSpPr>
      </xdr:nvSpPr>
      <xdr:spPr bwMode="auto">
        <a:xfrm>
          <a:off x="5638800" y="6800850"/>
          <a:ext cx="5476875" cy="2657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en-GB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SPI &amp; CPI</a:t>
          </a:r>
        </a:p>
      </xdr:txBody>
    </xdr:sp>
    <xdr:clientData/>
  </xdr:twoCellAnchor>
  <xdr:twoCellAnchor>
    <xdr:from>
      <xdr:col>1</xdr:col>
      <xdr:colOff>123825</xdr:colOff>
      <xdr:row>48</xdr:row>
      <xdr:rowOff>114300</xdr:rowOff>
    </xdr:from>
    <xdr:to>
      <xdr:col>8</xdr:col>
      <xdr:colOff>295275</xdr:colOff>
      <xdr:row>62</xdr:row>
      <xdr:rowOff>85725</xdr:rowOff>
    </xdr:to>
    <xdr:sp macro="" textlink="">
      <xdr:nvSpPr>
        <xdr:cNvPr id="7173" name="Rectangle 9"/>
        <xdr:cNvSpPr>
          <a:spLocks noChangeArrowheads="1"/>
        </xdr:cNvSpPr>
      </xdr:nvSpPr>
      <xdr:spPr bwMode="auto">
        <a:xfrm>
          <a:off x="419100" y="9525000"/>
          <a:ext cx="5010150" cy="2638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/>
        <a:lstStyle/>
        <a:p>
          <a:pPr algn="ctr" rtl="0">
            <a:defRPr sz="1000"/>
          </a:pPr>
          <a:r>
            <a:rPr lang="en-GB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Forecast Variance</a:t>
          </a:r>
        </a:p>
        <a:p>
          <a:pPr algn="ctr" rtl="0">
            <a:defRPr sz="1000"/>
          </a:pPr>
          <a:endParaRPr lang="en-GB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GB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104775</xdr:colOff>
      <xdr:row>35</xdr:row>
      <xdr:rowOff>142875</xdr:rowOff>
    </xdr:from>
    <xdr:to>
      <xdr:col>8</xdr:col>
      <xdr:colOff>114300</xdr:colOff>
      <xdr:row>47</xdr:row>
      <xdr:rowOff>114300</xdr:rowOff>
    </xdr:to>
    <xdr:graphicFrame macro="">
      <xdr:nvGraphicFramePr>
        <xdr:cNvPr id="771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35</xdr:row>
      <xdr:rowOff>123825</xdr:rowOff>
    </xdr:from>
    <xdr:to>
      <xdr:col>16</xdr:col>
      <xdr:colOff>666750</xdr:colOff>
      <xdr:row>47</xdr:row>
      <xdr:rowOff>76200</xdr:rowOff>
    </xdr:to>
    <xdr:graphicFrame macro="">
      <xdr:nvGraphicFramePr>
        <xdr:cNvPr id="771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49</xdr:row>
      <xdr:rowOff>180975</xdr:rowOff>
    </xdr:from>
    <xdr:to>
      <xdr:col>8</xdr:col>
      <xdr:colOff>161925</xdr:colOff>
      <xdr:row>61</xdr:row>
      <xdr:rowOff>142875</xdr:rowOff>
    </xdr:to>
    <xdr:graphicFrame macro="">
      <xdr:nvGraphicFramePr>
        <xdr:cNvPr id="7713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123825</xdr:colOff>
      <xdr:row>19</xdr:row>
      <xdr:rowOff>0</xdr:rowOff>
    </xdr:from>
    <xdr:to>
      <xdr:col>16</xdr:col>
      <xdr:colOff>800100</xdr:colOff>
      <xdr:row>34</xdr:row>
      <xdr:rowOff>0</xdr:rowOff>
    </xdr:to>
    <xdr:sp macro="" textlink="">
      <xdr:nvSpPr>
        <xdr:cNvPr id="7203" name="Rectangle 7"/>
        <xdr:cNvSpPr>
          <a:spLocks noChangeArrowheads="1"/>
        </xdr:cNvSpPr>
      </xdr:nvSpPr>
      <xdr:spPr bwMode="auto">
        <a:xfrm>
          <a:off x="7248525" y="3524250"/>
          <a:ext cx="3829050" cy="3190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en-GB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Forecast Completion</a:t>
          </a:r>
        </a:p>
      </xdr:txBody>
    </xdr:sp>
    <xdr:clientData/>
  </xdr:twoCellAnchor>
  <xdr:twoCellAnchor>
    <xdr:from>
      <xdr:col>11</xdr:col>
      <xdr:colOff>142875</xdr:colOff>
      <xdr:row>21</xdr:row>
      <xdr:rowOff>76200</xdr:rowOff>
    </xdr:from>
    <xdr:to>
      <xdr:col>16</xdr:col>
      <xdr:colOff>800100</xdr:colOff>
      <xdr:row>34</xdr:row>
      <xdr:rowOff>28575</xdr:rowOff>
    </xdr:to>
    <xdr:graphicFrame macro="">
      <xdr:nvGraphicFramePr>
        <xdr:cNvPr id="7715" name="Chart 4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50800</xdr:colOff>
      <xdr:row>74</xdr:row>
      <xdr:rowOff>25400</xdr:rowOff>
    </xdr:from>
    <xdr:to>
      <xdr:col>7</xdr:col>
      <xdr:colOff>495300</xdr:colOff>
      <xdr:row>92</xdr:row>
      <xdr:rowOff>53975</xdr:rowOff>
    </xdr:to>
    <xdr:sp macro="" textlink="">
      <xdr:nvSpPr>
        <xdr:cNvPr id="7594" name="Rectangle 426"/>
        <xdr:cNvSpPr>
          <a:spLocks noChangeArrowheads="1"/>
        </xdr:cNvSpPr>
      </xdr:nvSpPr>
      <xdr:spPr bwMode="auto">
        <a:xfrm>
          <a:off x="342900" y="14236700"/>
          <a:ext cx="4826000" cy="3787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Milestone Tracking</a:t>
          </a:r>
          <a:r>
            <a: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66675</xdr:colOff>
      <xdr:row>75</xdr:row>
      <xdr:rowOff>152400</xdr:rowOff>
    </xdr:from>
    <xdr:to>
      <xdr:col>7</xdr:col>
      <xdr:colOff>504825</xdr:colOff>
      <xdr:row>88</xdr:row>
      <xdr:rowOff>238125</xdr:rowOff>
    </xdr:to>
    <xdr:pic>
      <xdr:nvPicPr>
        <xdr:cNvPr id="7717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4478000"/>
          <a:ext cx="4819650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63</xdr:row>
      <xdr:rowOff>0</xdr:rowOff>
    </xdr:from>
    <xdr:to>
      <xdr:col>8</xdr:col>
      <xdr:colOff>295275</xdr:colOff>
      <xdr:row>71</xdr:row>
      <xdr:rowOff>50800</xdr:rowOff>
    </xdr:to>
    <xdr:sp macro="" textlink="">
      <xdr:nvSpPr>
        <xdr:cNvPr id="7567" name="Rectangle 16"/>
        <xdr:cNvSpPr>
          <a:spLocks noChangeArrowheads="1"/>
        </xdr:cNvSpPr>
      </xdr:nvSpPr>
      <xdr:spPr bwMode="auto">
        <a:xfrm>
          <a:off x="406400" y="12319000"/>
          <a:ext cx="5286375" cy="1397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Civil Site Deliverables</a:t>
          </a:r>
        </a:p>
      </xdr:txBody>
    </xdr:sp>
    <xdr:clientData/>
  </xdr:twoCellAnchor>
  <xdr:twoCellAnchor>
    <xdr:from>
      <xdr:col>8</xdr:col>
      <xdr:colOff>523875</xdr:colOff>
      <xdr:row>62</xdr:row>
      <xdr:rowOff>180975</xdr:rowOff>
    </xdr:from>
    <xdr:to>
      <xdr:col>16</xdr:col>
      <xdr:colOff>838200</xdr:colOff>
      <xdr:row>71</xdr:row>
      <xdr:rowOff>50800</xdr:rowOff>
    </xdr:to>
    <xdr:sp macro="" textlink="">
      <xdr:nvSpPr>
        <xdr:cNvPr id="7177" name="Rectangle 16"/>
        <xdr:cNvSpPr>
          <a:spLocks noChangeArrowheads="1"/>
        </xdr:cNvSpPr>
      </xdr:nvSpPr>
      <xdr:spPr bwMode="auto">
        <a:xfrm>
          <a:off x="5921375" y="12309475"/>
          <a:ext cx="5686425" cy="1406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M&amp;E Site Deliverables</a:t>
          </a:r>
        </a:p>
      </xdr:txBody>
    </xdr:sp>
    <xdr:clientData/>
  </xdr:twoCellAnchor>
  <xdr:twoCellAnchor>
    <xdr:from>
      <xdr:col>8</xdr:col>
      <xdr:colOff>523875</xdr:colOff>
      <xdr:row>48</xdr:row>
      <xdr:rowOff>142875</xdr:rowOff>
    </xdr:from>
    <xdr:to>
      <xdr:col>16</xdr:col>
      <xdr:colOff>828675</xdr:colOff>
      <xdr:row>62</xdr:row>
      <xdr:rowOff>47625</xdr:rowOff>
    </xdr:to>
    <xdr:sp macro="" textlink="">
      <xdr:nvSpPr>
        <xdr:cNvPr id="7606" name="Rectangle 438"/>
        <xdr:cNvSpPr>
          <a:spLocks noChangeArrowheads="1"/>
        </xdr:cNvSpPr>
      </xdr:nvSpPr>
      <xdr:spPr bwMode="auto">
        <a:xfrm>
          <a:off x="5657850" y="9553575"/>
          <a:ext cx="5448300" cy="2571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Procurement Deliverables</a:t>
          </a:r>
        </a:p>
      </xdr:txBody>
    </xdr:sp>
    <xdr:clientData/>
  </xdr:twoCellAnchor>
  <xdr:twoCellAnchor editAs="oneCell">
    <xdr:from>
      <xdr:col>7</xdr:col>
      <xdr:colOff>523875</xdr:colOff>
      <xdr:row>71</xdr:row>
      <xdr:rowOff>85725</xdr:rowOff>
    </xdr:from>
    <xdr:to>
      <xdr:col>17</xdr:col>
      <xdr:colOff>3175</xdr:colOff>
      <xdr:row>93</xdr:row>
      <xdr:rowOff>0</xdr:rowOff>
    </xdr:to>
    <xdr:pic>
      <xdr:nvPicPr>
        <xdr:cNvPr id="772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3677900"/>
          <a:ext cx="6515100" cy="440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142875</xdr:colOff>
      <xdr:row>27</xdr:row>
      <xdr:rowOff>66675</xdr:rowOff>
    </xdr:from>
    <xdr:to>
      <xdr:col>16</xdr:col>
      <xdr:colOff>682625</xdr:colOff>
      <xdr:row>33</xdr:row>
      <xdr:rowOff>123825</xdr:rowOff>
    </xdr:to>
    <xdr:sp macro="" textlink="">
      <xdr:nvSpPr>
        <xdr:cNvPr id="37890" name="Rectangle 31"/>
        <xdr:cNvSpPr>
          <a:spLocks noChangeAspect="1" noChangeArrowheads="1"/>
        </xdr:cNvSpPr>
      </xdr:nvSpPr>
      <xdr:spPr bwMode="auto">
        <a:xfrm>
          <a:off x="438150" y="5286375"/>
          <a:ext cx="10458450" cy="1352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n-GB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Key Milestones</a:t>
          </a: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MCCs now delivered and installed, but associated software will not arrive until Sep &amp; Oct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Recommissioning of the first Sludge Holding tank has been completed. The final two tanks should be completed in September.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Commissioning of new GBTs has been delayed to early October, due to Ops requiring a longer proving period than anticipated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Blend Tank #1 delayed, as not required until Dewatering centrifuges are in operation</a:t>
          </a:r>
        </a:p>
      </xdr:txBody>
    </xdr:sp>
    <xdr:clientData/>
  </xdr:twoCellAnchor>
  <xdr:twoCellAnchor editAs="absolute">
    <xdr:from>
      <xdr:col>1</xdr:col>
      <xdr:colOff>142875</xdr:colOff>
      <xdr:row>34</xdr:row>
      <xdr:rowOff>180975</xdr:rowOff>
    </xdr:from>
    <xdr:to>
      <xdr:col>16</xdr:col>
      <xdr:colOff>682625</xdr:colOff>
      <xdr:row>61</xdr:row>
      <xdr:rowOff>9525</xdr:rowOff>
    </xdr:to>
    <xdr:sp macro="" textlink="">
      <xdr:nvSpPr>
        <xdr:cNvPr id="37891" name="Rectangle 8"/>
        <xdr:cNvSpPr>
          <a:spLocks noChangeArrowheads="1"/>
        </xdr:cNvSpPr>
      </xdr:nvSpPr>
      <xdr:spPr bwMode="auto">
        <a:xfrm>
          <a:off x="438150" y="6896100"/>
          <a:ext cx="10458450" cy="4981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/>
        <a:lstStyle/>
        <a:p>
          <a:pPr algn="l" rtl="0">
            <a:defRPr sz="1000"/>
          </a:pPr>
          <a:r>
            <a:rPr lang="en-GB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 Key Actions for next period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Procurement: </a:t>
          </a: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1) Place orders / subcontracts for: Prefab tank,  Lightning Protection, lagging &amp; trace heating, landscaping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2) Delivery of: Conveyors, Remaining Valves, Tanker Import Logger, Building Ventilation, Wesso Valve enclosures, Digester 3-way valves, Liquid &amp; Powder poly, Actuated valves for Aeration lane, Odour Control</a:t>
          </a:r>
        </a:p>
        <a:p>
          <a:pPr algn="l" rtl="0">
            <a:defRPr sz="1000"/>
          </a:pPr>
          <a:r>
            <a:rPr lang="en-GB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M&amp;E:</a:t>
          </a: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1) Operating Philosophy for Aeration Lane air system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2) Complete mech &amp; elec design for PST Autodesludging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3) Ongoing approval of vendor drawings</a:t>
          </a:r>
        </a:p>
        <a:p>
          <a:pPr algn="l" rtl="0">
            <a:defRPr sz="1000"/>
          </a:pPr>
          <a:r>
            <a:rPr lang="en-GB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Civil Design:</a:t>
          </a: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1) Pipework supports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2) Tanker Bays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3) footpaths &amp; roads (pending site confirmation of scope)</a:t>
          </a:r>
        </a:p>
        <a:p>
          <a:pPr algn="l" rtl="0">
            <a:defRPr sz="1000"/>
          </a:pPr>
          <a:r>
            <a:rPr lang="en-GB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Site Works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Area 1: Sludge Holding Tank pipework, repair &amp; recommissioning of Tanks 4&amp;5, Installation of SAS system (pumps &amp; pipework), Installation of centrifuge pumps &amp; poly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Area 3: pipe &amp; valve installation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Area 5: Waste Gas Burner pipework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Area 6: Delivery &amp; installation of remaining equipment, services connections, pipework &amp; electrical installation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Area 7: cable pulling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Area 8: Centrifuge pumps, poly &amp; pipework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Area 9: ACWA M&amp;E install &amp; start of commissioning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Area 11: Booster pump installation</a:t>
          </a:r>
        </a:p>
      </xdr:txBody>
    </xdr:sp>
    <xdr:clientData/>
  </xdr:twoCellAnchor>
  <xdr:twoCellAnchor editAs="absolute">
    <xdr:from>
      <xdr:col>1</xdr:col>
      <xdr:colOff>142875</xdr:colOff>
      <xdr:row>17</xdr:row>
      <xdr:rowOff>123825</xdr:rowOff>
    </xdr:from>
    <xdr:to>
      <xdr:col>16</xdr:col>
      <xdr:colOff>701675</xdr:colOff>
      <xdr:row>26</xdr:row>
      <xdr:rowOff>152400</xdr:rowOff>
    </xdr:to>
    <xdr:sp macro="" textlink="">
      <xdr:nvSpPr>
        <xdr:cNvPr id="37892" name="Rectangle 7"/>
        <xdr:cNvSpPr>
          <a:spLocks noChangeAspect="1" noChangeArrowheads="1"/>
        </xdr:cNvSpPr>
      </xdr:nvSpPr>
      <xdr:spPr bwMode="auto">
        <a:xfrm>
          <a:off x="438150" y="3257550"/>
          <a:ext cx="10477500" cy="1819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n-GB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Slippages in Month</a:t>
          </a:r>
        </a:p>
        <a:p>
          <a:pPr algn="l" rtl="0">
            <a:defRPr sz="1000"/>
          </a:pPr>
          <a:endParaRPr lang="en-GB" sz="12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The following orders were not placed as planned:</a:t>
          </a: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-M40 prefab tank (req raised, new supplier to be setup with accounts) </a:t>
          </a:r>
        </a:p>
        <a:p>
          <a:pPr algn="l" rtl="0">
            <a:defRPr sz="1000"/>
          </a:pPr>
          <a:r>
            <a:rPr lang="en-GB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The following vendor details were not received as planned:</a:t>
          </a: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-M03 Boilers (minor queries regarding handrails &amp; access platform)</a:t>
          </a:r>
        </a:p>
        <a:p>
          <a:pPr algn="l" rtl="0">
            <a:defRPr sz="1000"/>
          </a:pPr>
          <a:r>
            <a:rPr lang="en-GB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The following packages were not delivered as planned: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M06 Conveyors (civls not ready), M45 Ventilation (mods to existing structure required), M59 Tanker Import Logger (non-critical, delayed to avoid congested working area)</a:t>
          </a:r>
        </a:p>
      </xdr:txBody>
    </xdr:sp>
    <xdr:clientData/>
  </xdr:twoCellAnchor>
  <xdr:twoCellAnchor>
    <xdr:from>
      <xdr:col>1</xdr:col>
      <xdr:colOff>142875</xdr:colOff>
      <xdr:row>77</xdr:row>
      <xdr:rowOff>76200</xdr:rowOff>
    </xdr:from>
    <xdr:to>
      <xdr:col>16</xdr:col>
      <xdr:colOff>714375</xdr:colOff>
      <xdr:row>90</xdr:row>
      <xdr:rowOff>76200</xdr:rowOff>
    </xdr:to>
    <xdr:grpSp>
      <xdr:nvGrpSpPr>
        <xdr:cNvPr id="37955" name="Group 1034"/>
        <xdr:cNvGrpSpPr>
          <a:grpSpLocks/>
        </xdr:cNvGrpSpPr>
      </xdr:nvGrpSpPr>
      <xdr:grpSpPr bwMode="auto">
        <a:xfrm>
          <a:off x="434975" y="15036800"/>
          <a:ext cx="10490200" cy="2476500"/>
          <a:chOff x="59" y="1465"/>
          <a:chExt cx="813" cy="354"/>
        </a:xfrm>
      </xdr:grpSpPr>
      <xdr:sp macro="" textlink="">
        <xdr:nvSpPr>
          <xdr:cNvPr id="34827" name="Rectangle 1035"/>
          <xdr:cNvSpPr>
            <a:spLocks noChangeAspect="1" noChangeArrowheads="1"/>
          </xdr:cNvSpPr>
        </xdr:nvSpPr>
        <xdr:spPr bwMode="auto">
          <a:xfrm>
            <a:off x="59" y="1465"/>
            <a:ext cx="270" cy="35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n-GB" sz="1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Critical Path #1 -Zero Total Float</a:t>
            </a: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Deliver actuated valves for Aeration Lane 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(12th Sep)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Install Valves &amp; pipework (10th Oct)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Commission &amp; put into service (31st Oct)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Thickening Centrifuge Commissioned (7th Nov)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Ramp up sludge thickness (21st Nov)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Process Commissioning (30th Jan 13)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Gateway 5 (31st Jan 13)</a:t>
            </a: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4840" name="Rectangle 1048"/>
          <xdr:cNvSpPr>
            <a:spLocks noChangeAspect="1" noChangeArrowheads="1"/>
          </xdr:cNvSpPr>
        </xdr:nvSpPr>
        <xdr:spPr bwMode="auto">
          <a:xfrm>
            <a:off x="331" y="1465"/>
            <a:ext cx="27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n-GB" sz="1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Critical Path #2- 3d Float</a:t>
            </a: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Install Software -MCC4 (15th Oct)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SAT MCC4 (26th Oct)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Wet Commission HpH plant with FE (16th Nov)</a:t>
            </a: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…feeds into Process Commissioning...</a:t>
            </a: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4841" name="Rectangle 1049"/>
          <xdr:cNvSpPr>
            <a:spLocks noChangeAspect="1" noChangeArrowheads="1"/>
          </xdr:cNvSpPr>
        </xdr:nvSpPr>
        <xdr:spPr bwMode="auto">
          <a:xfrm>
            <a:off x="598" y="1466"/>
            <a:ext cx="274" cy="35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n-GB" sz="1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Critical Path #3 - 6d Float</a:t>
            </a: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Progress mech Install of Boiler House(10th Sep)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Elec install of Boiler House (9th Oct)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SAT LVDB (23rd Oct)</a:t>
            </a: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Commission Steam System (23rd Oct)</a:t>
            </a: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…feeds into Wet Commission HpH plant with FE...</a:t>
            </a: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n-GB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 editAs="absolute">
    <xdr:from>
      <xdr:col>1</xdr:col>
      <xdr:colOff>142875</xdr:colOff>
      <xdr:row>62</xdr:row>
      <xdr:rowOff>28575</xdr:rowOff>
    </xdr:from>
    <xdr:to>
      <xdr:col>16</xdr:col>
      <xdr:colOff>682625</xdr:colOff>
      <xdr:row>75</xdr:row>
      <xdr:rowOff>123825</xdr:rowOff>
    </xdr:to>
    <xdr:sp macro="" textlink="">
      <xdr:nvSpPr>
        <xdr:cNvPr id="37899" name="Rectangle 31"/>
        <xdr:cNvSpPr>
          <a:spLocks noChangeAspect="1" noChangeArrowheads="1"/>
        </xdr:cNvSpPr>
      </xdr:nvSpPr>
      <xdr:spPr bwMode="auto">
        <a:xfrm>
          <a:off x="438150" y="12087225"/>
          <a:ext cx="10458450" cy="2571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n-GB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Key Risks to Schedule:</a:t>
          </a: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Threat to timely delivery of BASF Liquid &amp; Powder poly systems -Supplier not responding to requests for completion date. Temp plant may be required to maintain programme. Required to commission centrifuges.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New scope added/agreed ref mods to ASP air distribution. -Installation methodology identified to accelerate work, leadtime of valves means system unlikely to be commissioned before October, which will delay operation of thickening centrifuge and hence commissioning of HpH -temp measures such as tankering centrates away being investigated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Condition of existing SHTs worse than expected. -Extent of repair work will not be known until Tank 5 is drained and cleaned, but average to date is additional 2 weeks of repair work.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Concerns over progress on software development for MCCs / SCADA. Should have been loaded onto MCCs for delivery, but this will not be the case. Subcontractor has committed to delivery in Sep &amp; Oct, but are reluctant to provide regular progress updates.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Natural Gas supply -Works substantially complete, but subcontractor not responding to requests for final completion date. Required for commissioning boiler house.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Potable water supply -AWS have yet to gain approval from council for easement to install pipework in verge. Required for commissioning boiler house.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s10406\AW_SCM_TWH$\PRIVATE\SPECIAL%20PROJECTS\AWS%20AMP4\W009&amp;10\W009&amp;10\09%20COST%20MANAGEMENT\P%20Car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S10417\SP$\Documents%20and%20Settings\she44572\Local%20Settings\Temporary%20Internet%20Files\OLK241\Cost%20reporting\Control%20Budget%20AMP5%20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S10417\SP$\Documents%20and%20Settings\car08100\My%20Documents\4.%20Special%20Projects\Support%20Updates\49.%20Nov%202009\SHE\Special%20Projects%20H%20and%20Safety%20Monthly%20Reporting%20-%202009_11(Nov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awk/Vol_Alliance/Forms/CSIR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Carson Summary 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ivot Table"/>
      <sheetName val="Control Budget"/>
      <sheetName val="Transfers"/>
      <sheetName val="Graphs"/>
      <sheetName val="Tables and Graph Data"/>
      <sheetName val="SAP Codes"/>
      <sheetName val="Project Details"/>
      <sheetName val="Asset Creation "/>
      <sheetName val="Resources"/>
      <sheetName val="Expenditure Graph"/>
      <sheetName val="EAC Tracker Chart"/>
      <sheetName val="Output Table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B3" t="str">
            <v>AWS Gateway 1-2</v>
          </cell>
        </row>
        <row r="4">
          <cell r="B4" t="str">
            <v>B&amp;V Gateway 1-2</v>
          </cell>
        </row>
        <row r="5">
          <cell r="B5" t="str">
            <v>Budget (from SIF)</v>
          </cell>
        </row>
        <row r="6">
          <cell r="B6" t="str">
            <v>Carillion Gateway 1-2</v>
          </cell>
        </row>
        <row r="7">
          <cell r="B7" t="str">
            <v>COMAH Compliance</v>
          </cell>
        </row>
        <row r="8">
          <cell r="B8" t="str">
            <v>Commissioning</v>
          </cell>
        </row>
        <row r="9">
          <cell r="B9" t="str">
            <v>Compensation Payments</v>
          </cell>
        </row>
        <row r="10">
          <cell r="B10" t="str">
            <v>Computer Modelling</v>
          </cell>
        </row>
        <row r="11">
          <cell r="B11" t="str">
            <v>Consultant</v>
          </cell>
        </row>
        <row r="12">
          <cell r="B12" t="str">
            <v>Contractor (Stage 3)</v>
          </cell>
        </row>
        <row r="13">
          <cell r="B13" t="str">
            <v>Contractor (Stage 4 - 6)</v>
          </cell>
        </row>
        <row r="14">
          <cell r="B14" t="str">
            <v>Contractor Fee</v>
          </cell>
        </row>
        <row r="15">
          <cell r="B15" t="str">
            <v>Cost Audit</v>
          </cell>
        </row>
        <row r="16">
          <cell r="B16" t="str">
            <v>Crop Loss</v>
          </cell>
        </row>
        <row r="17">
          <cell r="B17" t="str">
            <v>Design Studies</v>
          </cell>
        </row>
        <row r="18">
          <cell r="B18" t="str">
            <v>Digester Seeding</v>
          </cell>
        </row>
        <row r="19">
          <cell r="B19" t="str">
            <v>Electricity Supply</v>
          </cell>
        </row>
        <row r="20">
          <cell r="B20" t="str">
            <v>Enabling Works</v>
          </cell>
        </row>
        <row r="21">
          <cell r="B21" t="str">
            <v>Environment Agency</v>
          </cell>
        </row>
        <row r="22">
          <cell r="B22" t="str">
            <v>Environmental</v>
          </cell>
        </row>
        <row r="23">
          <cell r="B23" t="str">
            <v>Environmental Impact Plan</v>
          </cell>
        </row>
        <row r="24">
          <cell r="B24" t="str">
            <v>Existing Asset Survey</v>
          </cell>
        </row>
        <row r="25">
          <cell r="B25" t="str">
            <v>Gainshare</v>
          </cell>
        </row>
        <row r="26">
          <cell r="B26" t="str">
            <v>Gas Supply</v>
          </cell>
        </row>
        <row r="27">
          <cell r="B27" t="str">
            <v>Gateway 0-1</v>
          </cell>
        </row>
        <row r="28">
          <cell r="B28" t="str">
            <v>Ground Investigation</v>
          </cell>
        </row>
        <row r="29">
          <cell r="B29" t="str">
            <v>GTM Gateway 1-2</v>
          </cell>
        </row>
        <row r="30">
          <cell r="B30" t="str">
            <v>Highways</v>
          </cell>
        </row>
        <row r="31">
          <cell r="B31" t="str">
            <v>Howlands</v>
          </cell>
        </row>
        <row r="32">
          <cell r="B32" t="str">
            <v>Import Sludge Tank</v>
          </cell>
        </row>
        <row r="33">
          <cell r="B33" t="str">
            <v>J N Bentley Gateway 1-2</v>
          </cell>
        </row>
        <row r="34">
          <cell r="B34" t="str">
            <v>LA Planning (AWS Costs)</v>
          </cell>
        </row>
        <row r="35">
          <cell r="B35" t="str">
            <v>Laboratory Services</v>
          </cell>
        </row>
        <row r="36">
          <cell r="B36" t="str">
            <v>Land Agent</v>
          </cell>
        </row>
        <row r="37">
          <cell r="B37" t="str">
            <v>Land Purchase/Rental</v>
          </cell>
        </row>
        <row r="38">
          <cell r="B38" t="str">
            <v>Landscape Maintenance</v>
          </cell>
        </row>
        <row r="39">
          <cell r="B39" t="str">
            <v>Legal Consultants</v>
          </cell>
        </row>
        <row r="40">
          <cell r="B40" t="str">
            <v>Lithium Trace Testing</v>
          </cell>
        </row>
        <row r="41">
          <cell r="B41" t="str">
            <v>Local Community Payments</v>
          </cell>
        </row>
        <row r="42">
          <cell r="B42" t="str">
            <v>Mechanical Engineer</v>
          </cell>
        </row>
        <row r="43">
          <cell r="B43" t="str">
            <v>Miscellaneous Costs</v>
          </cell>
        </row>
        <row r="44">
          <cell r="B44" t="str">
            <v>Modelling</v>
          </cell>
        </row>
        <row r="45">
          <cell r="B45" t="str">
            <v>Mott MacDonald (Cambridge)</v>
          </cell>
        </row>
        <row r="46">
          <cell r="B46" t="str">
            <v>Mott MacDonald Gateway 1-2</v>
          </cell>
        </row>
        <row r="47">
          <cell r="B47" t="str">
            <v>Odour Modelling</v>
          </cell>
        </row>
        <row r="48">
          <cell r="B48" t="str">
            <v>Ops Commissioning</v>
          </cell>
        </row>
        <row r="49">
          <cell r="B49" t="str">
            <v>Ops Support</v>
          </cell>
        </row>
        <row r="50">
          <cell r="B50" t="str">
            <v>Ops Training</v>
          </cell>
        </row>
        <row r="51">
          <cell r="B51" t="str">
            <v>Overspend Contribution</v>
          </cell>
        </row>
        <row r="52">
          <cell r="B52" t="str">
            <v>Performance Payments</v>
          </cell>
        </row>
        <row r="53">
          <cell r="B53" t="str">
            <v>Planning Fees</v>
          </cell>
        </row>
        <row r="54">
          <cell r="B54" t="str">
            <v>Pollution Prevention Control</v>
          </cell>
        </row>
        <row r="55">
          <cell r="B55" t="str">
            <v>Process Engineer</v>
          </cell>
        </row>
        <row r="56">
          <cell r="B56" t="str">
            <v>Programme Manager</v>
          </cell>
        </row>
        <row r="57">
          <cell r="B57" t="str">
            <v>Project Manager</v>
          </cell>
        </row>
        <row r="58">
          <cell r="B58" t="str">
            <v>Project Support</v>
          </cell>
        </row>
        <row r="59">
          <cell r="B59" t="str">
            <v>Public Relations</v>
          </cell>
        </row>
        <row r="60">
          <cell r="B60" t="str">
            <v>Pump Tests</v>
          </cell>
        </row>
        <row r="61">
          <cell r="B61" t="str">
            <v>Reservoirs Act</v>
          </cell>
        </row>
        <row r="62">
          <cell r="B62" t="str">
            <v>Risk (Programme)</v>
          </cell>
        </row>
        <row r="63">
          <cell r="B63" t="str">
            <v>Risk (Project)</v>
          </cell>
        </row>
        <row r="64">
          <cell r="B64" t="str">
            <v>Risk Type 1</v>
          </cell>
        </row>
        <row r="65">
          <cell r="B65" t="str">
            <v>Risk Type 2</v>
          </cell>
        </row>
        <row r="66">
          <cell r="B66" t="str">
            <v>Sampling</v>
          </cell>
        </row>
        <row r="67">
          <cell r="B67" t="str">
            <v>Senior Technician</v>
          </cell>
        </row>
        <row r="68">
          <cell r="B68" t="str">
            <v>Sewage Disposal</v>
          </cell>
        </row>
        <row r="69">
          <cell r="B69" t="str">
            <v>Signage</v>
          </cell>
        </row>
        <row r="70">
          <cell r="B70" t="str">
            <v>Site Investigation</v>
          </cell>
        </row>
        <row r="71">
          <cell r="B71" t="str">
            <v>Site Supervision</v>
          </cell>
        </row>
        <row r="72">
          <cell r="B72" t="str">
            <v>Skanska Gateway 1-2</v>
          </cell>
        </row>
        <row r="73">
          <cell r="B73" t="str">
            <v>Specialists</v>
          </cell>
        </row>
        <row r="74">
          <cell r="B74" t="str">
            <v>Stage 2</v>
          </cell>
        </row>
        <row r="75">
          <cell r="B75" t="str">
            <v>Steam Competency Training</v>
          </cell>
        </row>
        <row r="76">
          <cell r="B76" t="str">
            <v>Survey</v>
          </cell>
        </row>
        <row r="77">
          <cell r="B77" t="str">
            <v>Tankering</v>
          </cell>
        </row>
        <row r="78">
          <cell r="B78" t="str">
            <v>Technical Support</v>
          </cell>
        </row>
        <row r="79">
          <cell r="B79" t="str">
            <v>Telemetry</v>
          </cell>
        </row>
        <row r="80">
          <cell r="B80" t="str">
            <v>Training</v>
          </cell>
        </row>
        <row r="81">
          <cell r="B81" t="str">
            <v>Utility Diversions</v>
          </cell>
        </row>
        <row r="82">
          <cell r="B82" t="str">
            <v>W S Atkins</v>
          </cell>
        </row>
        <row r="83">
          <cell r="B83" t="str">
            <v>Waste License Fee</v>
          </cell>
        </row>
        <row r="84">
          <cell r="B84" t="str">
            <v>Water Supply</v>
          </cell>
        </row>
        <row r="85">
          <cell r="B85" t="str">
            <v>Works Technician</v>
          </cell>
        </row>
      </sheetData>
      <sheetData sheetId="7" refreshError="1">
        <row r="3">
          <cell r="D3" t="str">
            <v>SEW-06205</v>
          </cell>
        </row>
        <row r="4">
          <cell r="D4" t="str">
            <v>SEW-07834</v>
          </cell>
        </row>
        <row r="5">
          <cell r="D5" t="str">
            <v>SEW-07835</v>
          </cell>
        </row>
        <row r="6">
          <cell r="D6" t="str">
            <v>SEW-07836</v>
          </cell>
        </row>
        <row r="7">
          <cell r="D7" t="str">
            <v>SEW-07842</v>
          </cell>
        </row>
        <row r="8">
          <cell r="D8" t="str">
            <v>SEW-07843</v>
          </cell>
        </row>
        <row r="9">
          <cell r="D9" t="str">
            <v>SEW-07844</v>
          </cell>
        </row>
        <row r="10">
          <cell r="D10" t="str">
            <v>SEW-07845</v>
          </cell>
        </row>
        <row r="11">
          <cell r="D11" t="str">
            <v>SEW-07846</v>
          </cell>
        </row>
        <row r="12">
          <cell r="D12" t="str">
            <v>SEW-07847</v>
          </cell>
        </row>
        <row r="13">
          <cell r="D13" t="str">
            <v>SEW-07848</v>
          </cell>
        </row>
        <row r="14">
          <cell r="D14" t="str">
            <v>SEW-07849</v>
          </cell>
        </row>
        <row r="15">
          <cell r="D15" t="str">
            <v xml:space="preserve">WAT-05046 </v>
          </cell>
        </row>
        <row r="16">
          <cell r="D16" t="str">
            <v xml:space="preserve">WAT-05051 </v>
          </cell>
        </row>
        <row r="17">
          <cell r="D17" t="str">
            <v>WAT-05054</v>
          </cell>
        </row>
        <row r="18">
          <cell r="D18" t="str">
            <v>WAT-05055</v>
          </cell>
        </row>
      </sheetData>
      <sheetData sheetId="8" refreshError="1">
        <row r="3">
          <cell r="B3" t="str">
            <v>01</v>
          </cell>
          <cell r="C3" t="str">
            <v>Need Definition</v>
          </cell>
        </row>
        <row r="4">
          <cell r="B4" t="str">
            <v>02</v>
          </cell>
          <cell r="C4" t="str">
            <v>Gateway 1-2</v>
          </cell>
        </row>
        <row r="5">
          <cell r="B5" t="str">
            <v>02-01</v>
          </cell>
          <cell r="C5" t="str">
            <v>Optioneering</v>
          </cell>
        </row>
        <row r="6">
          <cell r="B6" t="str">
            <v>03</v>
          </cell>
          <cell r="C6" t="str">
            <v>Asset Delivery</v>
          </cell>
        </row>
        <row r="7">
          <cell r="B7" t="str">
            <v>03-01</v>
          </cell>
          <cell r="C7" t="str">
            <v>Integration</v>
          </cell>
        </row>
        <row r="8">
          <cell r="B8" t="str">
            <v>03-02</v>
          </cell>
          <cell r="C8" t="str">
            <v>Assembly &amp; Commissioning</v>
          </cell>
        </row>
        <row r="9">
          <cell r="B9" t="str">
            <v>03-03</v>
          </cell>
          <cell r="C9" t="str">
            <v>Operation</v>
          </cell>
        </row>
        <row r="10">
          <cell r="B10" t="str">
            <v>04</v>
          </cell>
          <cell r="C10" t="str">
            <v>Defect Management</v>
          </cell>
        </row>
        <row r="11">
          <cell r="B11">
            <v>96</v>
          </cell>
          <cell r="C11" t="str">
            <v>OH/OC</v>
          </cell>
        </row>
        <row r="12">
          <cell r="B12">
            <v>97</v>
          </cell>
          <cell r="C12" t="str">
            <v>Fees</v>
          </cell>
        </row>
        <row r="13">
          <cell r="B13">
            <v>98</v>
          </cell>
          <cell r="C13" t="str">
            <v>Risk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Hours Worked"/>
      <sheetName val="Minor Accident reports"/>
      <sheetName val="Near Miss Reports"/>
      <sheetName val="CSIR scores"/>
      <sheetName val="Sheet1"/>
    </sheetNames>
    <sheetDataSet>
      <sheetData sheetId="0"/>
      <sheetData sheetId="1"/>
      <sheetData sheetId="2"/>
      <sheetData sheetId="3"/>
      <sheetData sheetId="4" refreshError="1">
        <row r="2">
          <cell r="A2" t="str">
            <v>Hands / fingers</v>
          </cell>
          <cell r="C2" t="str">
            <v>Certain</v>
          </cell>
          <cell r="D2" t="str">
            <v>Road traffic accident</v>
          </cell>
        </row>
        <row r="3">
          <cell r="A3" t="str">
            <v>Arms / shoulders</v>
          </cell>
          <cell r="C3" t="str">
            <v>Likely</v>
          </cell>
          <cell r="D3" t="str">
            <v>Service strike</v>
          </cell>
        </row>
        <row r="4">
          <cell r="A4" t="str">
            <v>Torso - chest</v>
          </cell>
          <cell r="C4" t="str">
            <v>Possible</v>
          </cell>
          <cell r="D4" t="str">
            <v>Design</v>
          </cell>
        </row>
        <row r="5">
          <cell r="A5" t="str">
            <v>Torso - stomach</v>
          </cell>
          <cell r="C5" t="str">
            <v>Unlikely</v>
          </cell>
          <cell r="D5" t="str">
            <v>Walked into item</v>
          </cell>
        </row>
        <row r="6">
          <cell r="A6" t="str">
            <v>Back</v>
          </cell>
          <cell r="C6" t="str">
            <v>Rare</v>
          </cell>
          <cell r="D6" t="str">
            <v>Plant or vehicle</v>
          </cell>
        </row>
        <row r="7">
          <cell r="A7" t="str">
            <v>Head</v>
          </cell>
          <cell r="D7" t="str">
            <v>Slips trips falls</v>
          </cell>
        </row>
        <row r="8">
          <cell r="A8" t="str">
            <v>Feet / toes</v>
          </cell>
          <cell r="D8" t="str">
            <v>Tools or machinery</v>
          </cell>
        </row>
        <row r="9">
          <cell r="A9" t="str">
            <v>Legs</v>
          </cell>
          <cell r="D9" t="str">
            <v>Manual handling</v>
          </cell>
        </row>
        <row r="10">
          <cell r="A10" t="str">
            <v>Eyes</v>
          </cell>
          <cell r="D10" t="str">
            <v>Falling object</v>
          </cell>
        </row>
        <row r="11">
          <cell r="D11" t="str">
            <v>Fall from height</v>
          </cell>
        </row>
        <row r="12">
          <cell r="D12" t="str">
            <v>Harmful substance</v>
          </cell>
        </row>
        <row r="13">
          <cell r="D13" t="str">
            <v>Collapse</v>
          </cell>
        </row>
        <row r="14">
          <cell r="D14" t="str">
            <v>Confined space</v>
          </cell>
        </row>
        <row r="15">
          <cell r="D15" t="str">
            <v>Lifting</v>
          </cell>
        </row>
        <row r="16">
          <cell r="D16" t="str">
            <v>PPE</v>
          </cell>
        </row>
        <row r="17">
          <cell r="D17" t="str">
            <v>Other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Guidance"/>
    </sheetNames>
    <sheetDataSet>
      <sheetData sheetId="0" refreshError="1">
        <row r="2">
          <cell r="N2" t="str">
            <v>Balfour Beatty Utilities</v>
          </cell>
          <cell r="P2" t="str">
            <v>Andritz</v>
          </cell>
        </row>
        <row r="3">
          <cell r="N3" t="str">
            <v>Barhale</v>
          </cell>
          <cell r="P3" t="str">
            <v>Black and Veatch</v>
          </cell>
        </row>
        <row r="4">
          <cell r="N4" t="str">
            <v>Biwater</v>
          </cell>
          <cell r="P4" t="str">
            <v>Galiford Meica Try</v>
          </cell>
        </row>
        <row r="5">
          <cell r="N5" t="str">
            <v>Black and Veatch</v>
          </cell>
          <cell r="P5" t="str">
            <v>H2O</v>
          </cell>
        </row>
        <row r="6">
          <cell r="N6" t="str">
            <v>Skanska Aker Kvaerner</v>
          </cell>
          <cell r="P6" t="str">
            <v>Multipart</v>
          </cell>
        </row>
        <row r="7">
          <cell r="P7" t="str">
            <v>TCI Renewables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42"/>
    <pageSetUpPr fitToPage="1"/>
  </sheetPr>
  <dimension ref="A1:AG108"/>
  <sheetViews>
    <sheetView tabSelected="1" view="pageBreakPreview" topLeftCell="A58" zoomScale="75" zoomScaleNormal="50" zoomScaleSheetLayoutView="75" workbookViewId="0">
      <selection activeCell="G68" sqref="G68"/>
    </sheetView>
  </sheetViews>
  <sheetFormatPr defaultRowHeight="23.25"/>
  <cols>
    <col min="1" max="2" width="4.42578125" style="1" customWidth="1"/>
    <col min="3" max="3" width="29.140625" style="2" customWidth="1"/>
    <col min="4" max="4" width="5" style="2" customWidth="1"/>
    <col min="5" max="5" width="3.7109375" style="2" customWidth="1"/>
    <col min="6" max="6" width="12.7109375" style="2" customWidth="1"/>
    <col min="7" max="7" width="10.7109375" style="2" customWidth="1"/>
    <col min="8" max="8" width="10.85546875" style="2" customWidth="1"/>
    <col min="9" max="9" width="10.28515625" style="2" customWidth="1"/>
    <col min="10" max="10" width="11.5703125" style="2" customWidth="1"/>
    <col min="11" max="11" width="11.42578125" style="2" customWidth="1"/>
    <col min="12" max="12" width="10.7109375" style="2" customWidth="1"/>
    <col min="13" max="16" width="9.140625" style="2"/>
    <col min="17" max="17" width="14.140625" style="2" customWidth="1"/>
    <col min="18" max="18" width="5.42578125" style="2" customWidth="1"/>
    <col min="19" max="19" width="9.140625" style="2"/>
    <col min="20" max="20" width="10.28515625" style="2" hidden="1" customWidth="1"/>
    <col min="21" max="21" width="9.140625" style="2" hidden="1" customWidth="1"/>
    <col min="22" max="16384" width="9.140625" style="2"/>
  </cols>
  <sheetData>
    <row r="1" spans="1:18" ht="6.75" customHeight="1" thickBot="1"/>
    <row r="2" spans="1:18" ht="15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6"/>
    </row>
    <row r="3" spans="1:18" ht="15" customHeight="1">
      <c r="B3" s="7"/>
      <c r="C3" s="8" t="s">
        <v>1068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6"/>
    </row>
    <row r="4" spans="1:18" ht="15" customHeigh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10"/>
    </row>
    <row r="5" spans="1:18" ht="1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6"/>
    </row>
    <row r="6" spans="1:18" ht="15" customHeight="1" thickBot="1">
      <c r="B6" s="7"/>
      <c r="C6" s="11"/>
      <c r="D6" s="11"/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R6" s="12"/>
    </row>
    <row r="7" spans="1:18" ht="15" customHeight="1">
      <c r="B7" s="3"/>
      <c r="C7" s="44"/>
      <c r="D7" s="44"/>
      <c r="E7" s="4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12"/>
    </row>
    <row r="8" spans="1:18" ht="15" customHeight="1">
      <c r="B8" s="7"/>
      <c r="C8" s="45" t="s">
        <v>5</v>
      </c>
      <c r="D8" s="46" t="s">
        <v>1069</v>
      </c>
      <c r="E8" s="46"/>
      <c r="F8" s="32"/>
      <c r="G8" s="32"/>
      <c r="H8" s="8"/>
      <c r="I8" s="8"/>
      <c r="J8" s="8"/>
      <c r="K8" s="210" t="s">
        <v>18</v>
      </c>
      <c r="L8" s="210"/>
      <c r="M8" s="210"/>
      <c r="N8" s="210"/>
      <c r="O8" s="210"/>
      <c r="P8" s="210"/>
      <c r="Q8" s="211"/>
      <c r="R8" s="13"/>
    </row>
    <row r="9" spans="1:18" ht="15" customHeight="1">
      <c r="B9" s="7"/>
      <c r="C9" s="45" t="s">
        <v>1070</v>
      </c>
      <c r="D9" s="46" t="s">
        <v>1069</v>
      </c>
      <c r="E9" s="32"/>
      <c r="F9" s="32"/>
      <c r="G9" s="32"/>
      <c r="H9" s="8"/>
      <c r="I9" s="8"/>
      <c r="J9" s="8"/>
      <c r="K9" s="210"/>
      <c r="L9" s="210"/>
      <c r="M9" s="210"/>
      <c r="N9" s="210"/>
      <c r="O9" s="210"/>
      <c r="P9" s="210"/>
      <c r="Q9" s="211"/>
      <c r="R9" s="13"/>
    </row>
    <row r="10" spans="1:18" ht="15" customHeight="1">
      <c r="B10" s="7"/>
      <c r="C10" s="47" t="s">
        <v>7</v>
      </c>
      <c r="D10" s="209" t="s">
        <v>1069</v>
      </c>
      <c r="E10" s="209"/>
      <c r="F10" s="209"/>
      <c r="G10" s="209"/>
      <c r="H10" s="8"/>
      <c r="I10" s="8"/>
      <c r="J10" s="8"/>
      <c r="K10" s="210" t="s">
        <v>8</v>
      </c>
      <c r="L10" s="210"/>
      <c r="M10" s="210"/>
      <c r="N10" s="210"/>
      <c r="O10" s="210"/>
      <c r="P10" s="210"/>
      <c r="Q10" s="211"/>
      <c r="R10" s="13"/>
    </row>
    <row r="11" spans="1:18" ht="15" customHeight="1">
      <c r="B11" s="7"/>
      <c r="C11" s="47" t="s">
        <v>9</v>
      </c>
      <c r="D11" s="209" t="s">
        <v>1069</v>
      </c>
      <c r="E11" s="209"/>
      <c r="F11" s="209"/>
      <c r="G11" s="48"/>
      <c r="H11" s="49"/>
      <c r="I11" s="49"/>
      <c r="J11" s="49"/>
      <c r="K11" s="210"/>
      <c r="L11" s="210"/>
      <c r="M11" s="210"/>
      <c r="N11" s="210"/>
      <c r="O11" s="210"/>
      <c r="P11" s="210"/>
      <c r="Q11" s="211"/>
      <c r="R11" s="12"/>
    </row>
    <row r="12" spans="1:18" ht="15" customHeight="1">
      <c r="A12" s="14"/>
      <c r="B12" s="50"/>
      <c r="C12" s="32"/>
      <c r="D12" s="32"/>
      <c r="E12" s="32"/>
      <c r="F12" s="32"/>
      <c r="G12" s="32"/>
      <c r="H12" s="51"/>
      <c r="I12" s="52"/>
      <c r="J12" s="52"/>
      <c r="K12" s="52"/>
      <c r="L12" s="52"/>
      <c r="M12" s="52"/>
      <c r="N12" s="52"/>
      <c r="O12" s="52"/>
      <c r="P12" s="52"/>
      <c r="Q12" s="53"/>
      <c r="R12" s="15"/>
    </row>
    <row r="13" spans="1:18" ht="15" customHeight="1">
      <c r="A13" s="14"/>
      <c r="B13" s="50"/>
      <c r="C13" s="54" t="s">
        <v>10</v>
      </c>
      <c r="D13" s="55" t="s">
        <v>1069</v>
      </c>
      <c r="E13" s="56"/>
      <c r="F13" s="8"/>
      <c r="G13" s="8"/>
      <c r="H13" s="57"/>
      <c r="I13" s="57"/>
      <c r="J13" s="57"/>
      <c r="K13" s="54" t="s">
        <v>66</v>
      </c>
      <c r="L13" s="58">
        <v>41122</v>
      </c>
      <c r="M13" s="57"/>
      <c r="N13" s="57"/>
      <c r="O13" s="57"/>
      <c r="P13" s="57"/>
      <c r="Q13" s="59"/>
      <c r="R13" s="16"/>
    </row>
    <row r="14" spans="1:18" ht="15" customHeight="1" thickBot="1">
      <c r="B14" s="7"/>
      <c r="C14" s="8"/>
      <c r="D14" s="8"/>
      <c r="E14" s="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60"/>
      <c r="R14" s="17"/>
    </row>
    <row r="15" spans="1:18" ht="15" customHeight="1">
      <c r="A15" s="14"/>
      <c r="B15" s="18"/>
      <c r="C15" s="4"/>
      <c r="D15" s="4"/>
      <c r="E15" s="4"/>
      <c r="F15" s="4"/>
      <c r="G15" s="4"/>
      <c r="H15" s="4"/>
      <c r="I15" s="4"/>
      <c r="J15" s="19" t="s">
        <v>11</v>
      </c>
      <c r="K15" s="168">
        <v>41152</v>
      </c>
      <c r="L15" s="20"/>
      <c r="M15" s="20"/>
      <c r="N15" s="20"/>
      <c r="O15" s="20"/>
      <c r="P15" s="20"/>
      <c r="Q15" s="21"/>
      <c r="R15" s="16"/>
    </row>
    <row r="16" spans="1:18" ht="15" customHeight="1">
      <c r="A16" s="14"/>
      <c r="B16" s="22"/>
      <c r="C16" s="8"/>
      <c r="D16" s="8"/>
      <c r="E16" s="8"/>
      <c r="F16" s="8"/>
      <c r="G16" s="8"/>
      <c r="H16" s="8"/>
      <c r="I16" s="8"/>
      <c r="J16" s="23" t="s">
        <v>12</v>
      </c>
      <c r="K16" s="24" t="s">
        <v>1069</v>
      </c>
      <c r="L16" s="25"/>
      <c r="M16" s="25"/>
      <c r="N16" s="25"/>
      <c r="O16" s="25"/>
      <c r="P16" s="25"/>
      <c r="Q16" s="27"/>
      <c r="R16" s="16"/>
    </row>
    <row r="17" spans="1:18" ht="15" customHeight="1">
      <c r="A17" s="14"/>
      <c r="B17" s="28"/>
      <c r="C17" s="8"/>
      <c r="D17" s="8"/>
      <c r="E17" s="8"/>
      <c r="F17" s="8"/>
      <c r="G17" s="8"/>
      <c r="H17" s="8"/>
      <c r="I17" s="8"/>
      <c r="J17" s="23" t="s">
        <v>13</v>
      </c>
      <c r="K17" s="26" t="s">
        <v>1069</v>
      </c>
      <c r="L17" s="29"/>
      <c r="M17" s="29"/>
      <c r="N17" s="29"/>
      <c r="O17" s="29"/>
      <c r="P17" s="29"/>
      <c r="Q17" s="27"/>
      <c r="R17" s="16"/>
    </row>
    <row r="18" spans="1:18" ht="15" customHeight="1">
      <c r="A18" s="14"/>
      <c r="B18" s="22"/>
      <c r="C18" s="23"/>
      <c r="D18" s="30"/>
      <c r="E18" s="30"/>
      <c r="F18" s="31"/>
      <c r="G18" s="31"/>
      <c r="H18" s="31"/>
      <c r="I18" s="6"/>
      <c r="J18" s="31"/>
      <c r="K18" s="32"/>
      <c r="L18" s="8"/>
      <c r="M18" s="8"/>
      <c r="N18" s="8"/>
      <c r="O18" s="8"/>
      <c r="P18" s="8"/>
      <c r="Q18" s="9"/>
      <c r="R18" s="33"/>
    </row>
    <row r="19" spans="1:18" ht="15.95" customHeight="1">
      <c r="B19" s="73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81"/>
      <c r="R19" s="12"/>
    </row>
    <row r="20" spans="1:18" ht="15.95" customHeight="1">
      <c r="B20" s="73"/>
      <c r="C20" s="75"/>
      <c r="D20" s="76"/>
      <c r="E20" s="76"/>
      <c r="F20" s="82"/>
      <c r="G20" s="83"/>
      <c r="H20" s="83"/>
      <c r="I20" s="83"/>
      <c r="J20" s="84" t="s">
        <v>14</v>
      </c>
      <c r="K20" s="84" t="s">
        <v>15</v>
      </c>
      <c r="L20" s="8"/>
      <c r="M20" s="74"/>
      <c r="N20" s="74"/>
      <c r="O20" s="74"/>
      <c r="P20" s="74"/>
      <c r="Q20" s="81"/>
      <c r="R20" s="12"/>
    </row>
    <row r="21" spans="1:18" ht="15.95" customHeight="1">
      <c r="B21" s="73"/>
      <c r="C21" s="77" t="s">
        <v>63</v>
      </c>
      <c r="D21" s="25"/>
      <c r="E21" s="36"/>
      <c r="F21" s="61" t="s">
        <v>16</v>
      </c>
      <c r="G21" s="62">
        <f>H21-28</f>
        <v>41066</v>
      </c>
      <c r="H21" s="62">
        <f>I21-28</f>
        <v>41094</v>
      </c>
      <c r="I21" s="62">
        <f>L13</f>
        <v>41122</v>
      </c>
      <c r="J21" s="63" t="s">
        <v>17</v>
      </c>
      <c r="K21" s="63" t="s">
        <v>17</v>
      </c>
      <c r="L21" s="8"/>
      <c r="M21" s="74"/>
      <c r="N21" s="74"/>
      <c r="O21" s="74"/>
      <c r="P21" s="74"/>
      <c r="Q21" s="81"/>
      <c r="R21" s="12"/>
    </row>
    <row r="22" spans="1:18" ht="15.95" customHeight="1">
      <c r="B22" s="73"/>
      <c r="C22" s="35" t="s">
        <v>825</v>
      </c>
      <c r="D22" s="25"/>
      <c r="E22" s="36"/>
      <c r="F22" s="64"/>
      <c r="G22" s="65">
        <f>HLOOKUP(G$21,'Summary Data'!$A$1:$AM$12,2)/1000</f>
        <v>11571.365</v>
      </c>
      <c r="H22" s="65">
        <f>HLOOKUP(H$21,'Summary Data'!$A$1:$AM$12,2)/1000</f>
        <v>11862.084000000001</v>
      </c>
      <c r="I22" s="65">
        <f>HLOOKUP(I$21,'Summary Data'!$A$1:$AM$12,2)/1000</f>
        <v>12191.328</v>
      </c>
      <c r="J22" s="64">
        <f>I22-H22</f>
        <v>329.24399999999878</v>
      </c>
      <c r="K22" s="64" t="str">
        <f>IF(F22=0,"",I22-F22)</f>
        <v/>
      </c>
      <c r="L22" s="74"/>
      <c r="M22" s="74"/>
      <c r="N22" s="74"/>
      <c r="O22" s="74"/>
      <c r="P22" s="74"/>
      <c r="Q22" s="81"/>
      <c r="R22" s="37"/>
    </row>
    <row r="23" spans="1:18" ht="15.95" customHeight="1">
      <c r="B23" s="73"/>
      <c r="C23" s="35" t="s">
        <v>826</v>
      </c>
      <c r="D23" s="25"/>
      <c r="E23" s="36"/>
      <c r="F23" s="64"/>
      <c r="G23" s="65">
        <f>HLOOKUP(G$21,'Summary Data'!$A$1:$AM$12,3)/1000</f>
        <v>6362.4790000000003</v>
      </c>
      <c r="H23" s="65">
        <f>HLOOKUP(H$21,'Summary Data'!$A$1:$AM$12,3)/1000</f>
        <v>8003.0780000000004</v>
      </c>
      <c r="I23" s="65">
        <f>HLOOKUP(I$21,'Summary Data'!$A$1:$AM$12,3)/1000</f>
        <v>9155.9930000000004</v>
      </c>
      <c r="J23" s="64">
        <f>I23-H23</f>
        <v>1152.915</v>
      </c>
      <c r="K23" s="64" t="str">
        <f>IF(F23=0,"",I23-F23)</f>
        <v/>
      </c>
      <c r="L23" s="74"/>
      <c r="M23" s="74"/>
      <c r="N23" s="74"/>
      <c r="O23" s="74"/>
      <c r="P23" s="74"/>
      <c r="Q23" s="81"/>
      <c r="R23" s="37"/>
    </row>
    <row r="24" spans="1:18" ht="15.95" customHeight="1">
      <c r="B24" s="73"/>
      <c r="C24" s="38" t="s">
        <v>827</v>
      </c>
      <c r="D24" s="25"/>
      <c r="E24" s="36"/>
      <c r="F24" s="65"/>
      <c r="G24" s="65">
        <f>HLOOKUP(G$21,'Summary Data'!$A$1:$AM$12,4)/1000</f>
        <v>6623.1779999999999</v>
      </c>
      <c r="H24" s="65">
        <f>HLOOKUP(H$21,'Summary Data'!$A$1:$AM$12,4)/1000</f>
        <v>8265.8919999999998</v>
      </c>
      <c r="I24" s="65">
        <f>HLOOKUP(I$21,'Summary Data'!$A$1:$AM$12,4)/1000</f>
        <v>9325.7119999999995</v>
      </c>
      <c r="J24" s="64">
        <f>I24-H24</f>
        <v>1059.8199999999997</v>
      </c>
      <c r="K24" s="65" t="str">
        <f>IF(F24=0,"",I24-F24)</f>
        <v/>
      </c>
      <c r="L24" s="74"/>
      <c r="M24" s="74"/>
      <c r="N24" s="74"/>
      <c r="O24" s="74"/>
      <c r="P24" s="74"/>
      <c r="Q24" s="81"/>
      <c r="R24" s="37"/>
    </row>
    <row r="25" spans="1:18" ht="15.95" customHeight="1">
      <c r="B25" s="73"/>
      <c r="C25" s="35" t="s">
        <v>3</v>
      </c>
      <c r="D25" s="25"/>
      <c r="E25" s="36"/>
      <c r="F25" s="66">
        <v>1</v>
      </c>
      <c r="G25" s="66">
        <f>G23/G22</f>
        <v>0.54984688496128165</v>
      </c>
      <c r="H25" s="66">
        <f>H23/H22</f>
        <v>0.67467723209513608</v>
      </c>
      <c r="I25" s="66">
        <f>I23/I22</f>
        <v>0.75102507290428089</v>
      </c>
      <c r="J25" s="67">
        <f>I25-H25</f>
        <v>7.6347840809144807E-2</v>
      </c>
      <c r="K25" s="67">
        <f>I25-F25</f>
        <v>-0.24897492709571911</v>
      </c>
      <c r="L25" s="74"/>
      <c r="M25" s="74"/>
      <c r="N25" s="74"/>
      <c r="O25" s="74"/>
      <c r="P25" s="74"/>
      <c r="Q25" s="81"/>
      <c r="R25" s="37"/>
    </row>
    <row r="26" spans="1:18" ht="15.95" customHeight="1">
      <c r="B26" s="73"/>
      <c r="C26" s="38" t="s">
        <v>4</v>
      </c>
      <c r="D26" s="25"/>
      <c r="E26" s="36"/>
      <c r="F26" s="66">
        <v>1</v>
      </c>
      <c r="G26" s="66">
        <f>G23/G24</f>
        <v>0.96063838235964671</v>
      </c>
      <c r="H26" s="66">
        <f>H23/H24</f>
        <v>0.96820500437218393</v>
      </c>
      <c r="I26" s="66">
        <f>I23/I24</f>
        <v>0.98180096061298061</v>
      </c>
      <c r="J26" s="67">
        <f>H26-G26</f>
        <v>7.5666220125372163E-3</v>
      </c>
      <c r="K26" s="67">
        <f>H26-F26</f>
        <v>-3.1794995627816069E-2</v>
      </c>
      <c r="L26" s="8"/>
      <c r="M26" s="74"/>
      <c r="N26" s="74"/>
      <c r="O26" s="74"/>
      <c r="P26" s="74"/>
      <c r="Q26" s="81"/>
      <c r="R26" s="37"/>
    </row>
    <row r="27" spans="1:18">
      <c r="B27" s="73"/>
      <c r="C27" s="103"/>
      <c r="D27" s="103"/>
      <c r="E27" s="103"/>
      <c r="F27" s="103"/>
      <c r="G27" s="103"/>
      <c r="H27" s="103"/>
      <c r="I27" s="103"/>
      <c r="J27" s="103"/>
      <c r="K27" s="103"/>
      <c r="L27" s="8"/>
      <c r="M27" s="74"/>
      <c r="N27" s="74"/>
      <c r="O27" s="74"/>
      <c r="P27" s="74"/>
      <c r="Q27" s="81"/>
      <c r="R27" s="37"/>
    </row>
    <row r="28" spans="1:18" ht="15.95" customHeight="1">
      <c r="B28" s="73"/>
      <c r="C28" s="77" t="s">
        <v>64</v>
      </c>
      <c r="D28" s="25"/>
      <c r="E28" s="25"/>
      <c r="F28" s="170"/>
      <c r="G28" s="171"/>
      <c r="H28" s="171"/>
      <c r="I28" s="171"/>
      <c r="J28" s="171"/>
      <c r="K28" s="172"/>
      <c r="L28" s="8"/>
      <c r="M28" s="74"/>
      <c r="N28" s="74"/>
      <c r="O28" s="74"/>
      <c r="P28" s="74"/>
      <c r="Q28" s="81"/>
      <c r="R28" s="33"/>
    </row>
    <row r="29" spans="1:18" ht="15.95" customHeight="1">
      <c r="B29" s="73"/>
      <c r="C29" s="35" t="s">
        <v>654</v>
      </c>
      <c r="D29" s="25"/>
      <c r="E29" s="36"/>
      <c r="F29" s="68">
        <v>41173</v>
      </c>
      <c r="G29" s="69">
        <f>HLOOKUP(G$21,'Summary Data'!$A$1:$AL$13,13)</f>
        <v>41277</v>
      </c>
      <c r="H29" s="69">
        <f>HLOOKUP(H$21,'Summary Data'!$A$1:$AL$13,13)</f>
        <v>41288</v>
      </c>
      <c r="I29" s="69">
        <f>HLOOKUP(I$21,'Summary Data'!$A$1:$AL$15,13)</f>
        <v>41305</v>
      </c>
      <c r="J29" s="70">
        <f>I29-H29</f>
        <v>17</v>
      </c>
      <c r="K29" s="70">
        <f>IF(F29=0,"",I29-F29)</f>
        <v>132</v>
      </c>
      <c r="L29" s="8"/>
      <c r="M29" s="74"/>
      <c r="N29" s="74"/>
      <c r="O29" s="74"/>
      <c r="P29" s="74"/>
      <c r="Q29" s="81"/>
      <c r="R29" s="33"/>
    </row>
    <row r="30" spans="1:18" ht="15.95" customHeight="1">
      <c r="B30" s="73"/>
      <c r="C30" s="35" t="s">
        <v>507</v>
      </c>
      <c r="D30" s="25"/>
      <c r="E30" s="36"/>
      <c r="F30" s="68"/>
      <c r="G30" s="69">
        <f>HLOOKUP(G$21,'Summary Data'!$A$1:$AL$15,14)</f>
        <v>41409</v>
      </c>
      <c r="H30" s="69">
        <f>HLOOKUP(H$21,'Summary Data'!$A$1:$AL$15,14)</f>
        <v>41318</v>
      </c>
      <c r="I30" s="69">
        <f>HLOOKUP(I$21,'Summary Data'!$A$1:$AL$15,14)</f>
        <v>41344</v>
      </c>
      <c r="J30" s="70">
        <f>I30-H30</f>
        <v>26</v>
      </c>
      <c r="K30" s="70" t="str">
        <f>IF(F30=0,"",I30-F30)</f>
        <v/>
      </c>
      <c r="L30" s="8"/>
      <c r="M30" s="74"/>
      <c r="N30" s="74"/>
      <c r="O30" s="74"/>
      <c r="P30" s="74"/>
      <c r="Q30" s="81"/>
      <c r="R30" s="33"/>
    </row>
    <row r="31" spans="1:18" ht="15.95" customHeight="1">
      <c r="B31" s="73"/>
      <c r="C31" s="35" t="s">
        <v>508</v>
      </c>
      <c r="D31" s="25"/>
      <c r="E31" s="36"/>
      <c r="F31" s="68"/>
      <c r="G31" s="69">
        <f>HLOOKUP(G$21,'Summary Data'!$A$1:$AL$15,15)</f>
        <v>41450</v>
      </c>
      <c r="H31" s="69">
        <f>HLOOKUP(H$21,'Summary Data'!$A$1:$AL$15,15)</f>
        <v>41344</v>
      </c>
      <c r="I31" s="69">
        <f>HLOOKUP(I$21,'Summary Data'!$A$1:$AL$15,15)</f>
        <v>41368</v>
      </c>
      <c r="J31" s="70">
        <f>I31-H31</f>
        <v>24</v>
      </c>
      <c r="K31" s="70" t="str">
        <f>IF(F31=0,"",I31-F31)</f>
        <v/>
      </c>
      <c r="L31" s="8"/>
      <c r="M31" s="74"/>
      <c r="N31" s="74"/>
      <c r="O31" s="74"/>
      <c r="P31" s="74"/>
      <c r="Q31" s="81"/>
      <c r="R31" s="33"/>
    </row>
    <row r="32" spans="1:18" ht="15.95" customHeight="1">
      <c r="B32" s="73"/>
      <c r="C32" s="173"/>
      <c r="D32" s="8"/>
      <c r="E32" s="8"/>
      <c r="F32" s="174"/>
      <c r="G32" s="175"/>
      <c r="H32" s="175"/>
      <c r="I32" s="175"/>
      <c r="J32" s="176"/>
      <c r="K32" s="176"/>
      <c r="L32" s="8"/>
      <c r="M32" s="74"/>
      <c r="N32" s="74"/>
      <c r="O32" s="74"/>
      <c r="P32" s="74"/>
      <c r="Q32" s="81"/>
      <c r="R32" s="33"/>
    </row>
    <row r="33" spans="2:18">
      <c r="B33" s="73"/>
      <c r="C33" s="77" t="s">
        <v>509</v>
      </c>
      <c r="D33" s="25"/>
      <c r="E33" s="25"/>
      <c r="F33" s="177"/>
      <c r="G33" s="177"/>
      <c r="H33" s="177"/>
      <c r="I33" s="177"/>
      <c r="J33" s="178"/>
      <c r="K33" s="179"/>
      <c r="L33" s="8"/>
      <c r="M33" s="74"/>
      <c r="N33" s="74"/>
      <c r="O33" s="74"/>
      <c r="P33" s="74"/>
      <c r="Q33" s="81"/>
      <c r="R33" s="33"/>
    </row>
    <row r="34" spans="2:18" ht="15.95" customHeight="1">
      <c r="B34" s="73"/>
      <c r="C34" s="38" t="s">
        <v>65</v>
      </c>
      <c r="D34" s="25"/>
      <c r="E34" s="36"/>
      <c r="F34" s="71">
        <v>0.75</v>
      </c>
      <c r="G34" s="71">
        <f>HLOOKUP(G$21,'Summary Data'!$A$1:$AL$36,16)</f>
        <v>0.5</v>
      </c>
      <c r="H34" s="71">
        <f>HLOOKUP(H$21,'Summary Data'!$A$1:$AL$36,16)</f>
        <v>0.43243243243243246</v>
      </c>
      <c r="I34" s="71">
        <f>HLOOKUP(I$21,'Summary Data'!$A$1:$AL$36,16)</f>
        <v>0.49484536082474229</v>
      </c>
      <c r="J34" s="72">
        <f>IF(F34=0,"",I34-H34)</f>
        <v>6.241292839230983E-2</v>
      </c>
      <c r="K34" s="72">
        <f>IF(F34=0,"",I34-F34)</f>
        <v>-0.25515463917525771</v>
      </c>
      <c r="L34" s="8"/>
      <c r="M34" s="74"/>
      <c r="N34" s="74"/>
      <c r="O34" s="74"/>
      <c r="P34" s="74"/>
      <c r="Q34" s="81"/>
      <c r="R34" s="33"/>
    </row>
    <row r="35" spans="2:18" ht="15.95" customHeight="1">
      <c r="B35" s="73"/>
      <c r="C35" s="74"/>
      <c r="D35" s="74"/>
      <c r="E35" s="74"/>
      <c r="F35" s="85"/>
      <c r="G35" s="86"/>
      <c r="H35" s="86"/>
      <c r="I35" s="86"/>
      <c r="J35" s="86"/>
      <c r="K35" s="74"/>
      <c r="L35" s="74"/>
      <c r="M35" s="74"/>
      <c r="N35" s="74"/>
      <c r="O35" s="74"/>
      <c r="P35" s="74"/>
      <c r="Q35" s="81"/>
      <c r="R35" s="33"/>
    </row>
    <row r="36" spans="2:18" ht="15.95" customHeight="1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9"/>
    </row>
    <row r="37" spans="2:18" ht="15.95" customHeight="1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9"/>
    </row>
    <row r="38" spans="2:18" ht="15" customHeight="1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9"/>
      <c r="R38" s="34"/>
    </row>
    <row r="39" spans="2:18" ht="15" customHeight="1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9"/>
      <c r="R39" s="34"/>
    </row>
    <row r="40" spans="2:18" ht="15" customHeight="1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9"/>
      <c r="R40" s="34"/>
    </row>
    <row r="41" spans="2:18" ht="15" customHeight="1">
      <c r="B41" s="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87"/>
      <c r="R41" s="34"/>
    </row>
    <row r="42" spans="2:18" ht="15" customHeight="1">
      <c r="B42" s="7"/>
      <c r="C42" s="8"/>
      <c r="D42" s="8"/>
      <c r="E42" s="8"/>
      <c r="F42" s="8"/>
      <c r="G42" s="8"/>
      <c r="H42" s="8"/>
      <c r="I42" s="8"/>
      <c r="J42" s="88"/>
      <c r="K42" s="88"/>
      <c r="L42" s="88"/>
      <c r="M42" s="88"/>
      <c r="N42" s="88"/>
      <c r="O42" s="88"/>
      <c r="P42" s="88"/>
      <c r="Q42" s="89"/>
    </row>
    <row r="43" spans="2:18" ht="15" customHeight="1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9"/>
    </row>
    <row r="44" spans="2:18" ht="15" customHeight="1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9"/>
    </row>
    <row r="45" spans="2:18" ht="15" customHeight="1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9"/>
    </row>
    <row r="46" spans="2:18" ht="15" customHeight="1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9"/>
      <c r="R46" s="33"/>
    </row>
    <row r="47" spans="2:18" ht="15" customHeight="1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9"/>
      <c r="R47" s="33"/>
    </row>
    <row r="48" spans="2:18" ht="15" customHeight="1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9"/>
      <c r="R48" s="33"/>
    </row>
    <row r="49" spans="2:33" ht="15" customHeight="1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9"/>
      <c r="R49" s="33"/>
    </row>
    <row r="50" spans="2:33" ht="15" customHeight="1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9"/>
      <c r="R50" s="33"/>
    </row>
    <row r="51" spans="2:33" ht="15" customHeight="1">
      <c r="B51" s="7"/>
      <c r="C51" s="8"/>
      <c r="D51" s="8"/>
      <c r="E51" s="8"/>
      <c r="F51" s="8"/>
      <c r="G51" s="8"/>
      <c r="H51" s="8"/>
      <c r="I51" s="8"/>
      <c r="J51" s="91"/>
      <c r="K51" s="187"/>
      <c r="L51" s="187"/>
      <c r="M51" s="91"/>
      <c r="N51" s="91"/>
      <c r="O51" s="91"/>
      <c r="P51" s="8"/>
      <c r="Q51" s="9"/>
      <c r="R51" s="33"/>
    </row>
    <row r="52" spans="2:33" ht="15" customHeight="1">
      <c r="B52" s="7"/>
      <c r="C52" s="8"/>
      <c r="D52" s="8"/>
      <c r="E52" s="8"/>
      <c r="F52" s="8"/>
      <c r="G52" s="8"/>
      <c r="H52" s="8"/>
      <c r="I52" s="8"/>
      <c r="J52" s="91"/>
      <c r="K52" s="187"/>
      <c r="L52" s="187"/>
      <c r="M52" s="91"/>
      <c r="N52" s="91"/>
      <c r="O52" s="91"/>
      <c r="P52" s="8"/>
      <c r="Q52" s="9"/>
      <c r="R52" s="33"/>
    </row>
    <row r="53" spans="2:33" ht="15" customHeight="1">
      <c r="B53" s="7"/>
      <c r="C53" s="8"/>
      <c r="D53" s="8"/>
      <c r="E53" s="8"/>
      <c r="F53" s="8"/>
      <c r="G53" s="8"/>
      <c r="H53" s="8"/>
      <c r="I53" s="8"/>
      <c r="J53" s="91" t="s">
        <v>87</v>
      </c>
      <c r="K53" s="187"/>
      <c r="L53" s="187" t="s">
        <v>72</v>
      </c>
      <c r="M53" s="91"/>
      <c r="N53" s="91"/>
      <c r="O53" s="91" t="s">
        <v>73</v>
      </c>
      <c r="P53" s="8"/>
      <c r="Q53" s="9"/>
      <c r="R53" s="33"/>
    </row>
    <row r="54" spans="2:33" ht="15" customHeight="1">
      <c r="B54" s="7"/>
      <c r="C54" s="8"/>
      <c r="D54" s="8"/>
      <c r="E54" s="8"/>
      <c r="F54" s="8"/>
      <c r="G54" s="8"/>
      <c r="H54" s="8"/>
      <c r="I54" s="8"/>
      <c r="J54" s="8" t="s">
        <v>816</v>
      </c>
      <c r="K54" s="8"/>
      <c r="L54" s="8">
        <v>52</v>
      </c>
      <c r="M54" s="8"/>
      <c r="N54" s="8"/>
      <c r="O54" s="8">
        <v>26</v>
      </c>
      <c r="P54" s="8"/>
      <c r="Q54" s="9"/>
      <c r="R54" s="33"/>
    </row>
    <row r="55" spans="2:33" ht="15" customHeight="1">
      <c r="B55" s="7"/>
      <c r="C55" s="8"/>
      <c r="D55" s="8"/>
      <c r="E55" s="8"/>
      <c r="F55" s="8"/>
      <c r="G55" s="8"/>
      <c r="H55" s="8"/>
      <c r="I55" s="8"/>
      <c r="J55" s="8" t="s">
        <v>933</v>
      </c>
      <c r="K55" s="8"/>
      <c r="L55" s="8">
        <v>36</v>
      </c>
      <c r="M55" s="8"/>
      <c r="N55" s="8"/>
      <c r="O55" s="8">
        <v>19</v>
      </c>
      <c r="P55" s="8"/>
      <c r="Q55" s="9"/>
      <c r="R55" s="33"/>
    </row>
    <row r="56" spans="2:33" ht="15" customHeight="1">
      <c r="B56" s="7"/>
      <c r="C56" s="8"/>
      <c r="D56" s="8"/>
      <c r="E56" s="8"/>
      <c r="F56" s="8"/>
      <c r="G56" s="8"/>
      <c r="H56" s="8"/>
      <c r="I56" s="8"/>
      <c r="J56" s="8" t="s">
        <v>1009</v>
      </c>
      <c r="K56" s="8"/>
      <c r="L56" s="8">
        <v>45</v>
      </c>
      <c r="M56" s="8"/>
      <c r="N56" s="8"/>
      <c r="O56" s="8">
        <v>22</v>
      </c>
      <c r="P56" s="8"/>
      <c r="Q56" s="9"/>
      <c r="R56" s="33"/>
    </row>
    <row r="57" spans="2:33" ht="15" customHeight="1">
      <c r="B57" s="7"/>
      <c r="C57" s="8"/>
      <c r="D57" s="8"/>
      <c r="E57" s="8"/>
      <c r="F57" s="8"/>
      <c r="G57" s="8"/>
      <c r="H57" s="8"/>
      <c r="I57" s="8"/>
      <c r="J57" s="8" t="s">
        <v>643</v>
      </c>
      <c r="K57" s="8"/>
      <c r="L57" s="8">
        <v>46</v>
      </c>
      <c r="M57" s="8"/>
      <c r="N57" s="8"/>
      <c r="O57" s="8">
        <v>22</v>
      </c>
      <c r="P57" s="8"/>
      <c r="Q57" s="9"/>
      <c r="R57" s="33"/>
      <c r="AA57" s="96"/>
      <c r="AB57" s="96"/>
      <c r="AC57" s="96"/>
      <c r="AD57" s="96"/>
      <c r="AE57" s="96"/>
      <c r="AF57" s="96"/>
      <c r="AG57" s="96"/>
    </row>
    <row r="58" spans="2:33" ht="15" customHeight="1">
      <c r="B58" s="7"/>
      <c r="C58" s="8"/>
      <c r="D58" s="8"/>
      <c r="E58" s="8"/>
      <c r="F58" s="8"/>
      <c r="G58" s="8"/>
      <c r="H58" s="8"/>
      <c r="I58" s="8"/>
      <c r="J58" s="8" t="s">
        <v>321</v>
      </c>
      <c r="K58" s="8"/>
      <c r="L58" s="8">
        <v>52</v>
      </c>
      <c r="M58" s="8"/>
      <c r="N58" s="8"/>
      <c r="O58" s="8">
        <v>25</v>
      </c>
      <c r="P58" s="8"/>
      <c r="Q58" s="9"/>
      <c r="R58" s="33"/>
      <c r="AA58"/>
      <c r="AB58" s="94"/>
      <c r="AC58" s="94"/>
      <c r="AD58" s="94"/>
      <c r="AE58" s="93"/>
      <c r="AF58" s="93"/>
      <c r="AG58" s="93"/>
    </row>
    <row r="59" spans="2:33" ht="15" customHeight="1">
      <c r="B59" s="7"/>
      <c r="C59" s="8"/>
      <c r="D59" s="8"/>
      <c r="E59" s="8"/>
      <c r="F59" s="8"/>
      <c r="G59" s="8"/>
      <c r="H59" s="8"/>
      <c r="I59" s="8"/>
      <c r="J59" s="8" t="s">
        <v>321</v>
      </c>
      <c r="K59" s="8"/>
      <c r="L59" s="8">
        <v>52</v>
      </c>
      <c r="M59" s="8"/>
      <c r="N59" s="8"/>
      <c r="O59" s="8">
        <v>25</v>
      </c>
      <c r="P59" s="8"/>
      <c r="Q59" s="9"/>
      <c r="R59" s="33"/>
      <c r="AA59"/>
      <c r="AB59" s="94"/>
      <c r="AC59" s="94"/>
      <c r="AD59" s="94"/>
      <c r="AE59" s="93"/>
      <c r="AF59" s="93"/>
      <c r="AG59" s="93"/>
    </row>
    <row r="60" spans="2:33" ht="15" customHeight="1">
      <c r="B60" s="7"/>
      <c r="C60" s="8"/>
      <c r="D60" s="8"/>
      <c r="E60" s="8"/>
      <c r="F60" s="8"/>
      <c r="G60" s="8"/>
      <c r="H60" s="8"/>
      <c r="I60" s="8"/>
      <c r="J60" s="8" t="s">
        <v>315</v>
      </c>
      <c r="K60" s="8"/>
      <c r="L60" s="8">
        <v>26</v>
      </c>
      <c r="M60" s="8"/>
      <c r="N60" s="8"/>
      <c r="O60" s="8">
        <v>15</v>
      </c>
      <c r="P60" s="8"/>
      <c r="Q60" s="9"/>
      <c r="R60" s="33"/>
      <c r="AA60"/>
      <c r="AB60" s="94"/>
      <c r="AC60" s="94"/>
      <c r="AD60" s="94"/>
      <c r="AE60" s="93"/>
      <c r="AF60" s="93"/>
      <c r="AG60" s="93"/>
    </row>
    <row r="61" spans="2:33" ht="15" customHeight="1">
      <c r="B61" s="7"/>
      <c r="C61" s="8"/>
      <c r="D61" s="8"/>
      <c r="E61" s="8"/>
      <c r="F61" s="8"/>
      <c r="G61" s="8"/>
      <c r="H61" s="8"/>
      <c r="I61" s="8"/>
      <c r="J61" s="8" t="s">
        <v>183</v>
      </c>
      <c r="K61" s="8"/>
      <c r="L61" s="8">
        <v>22</v>
      </c>
      <c r="M61" s="8"/>
      <c r="N61" s="8"/>
      <c r="O61" s="8">
        <v>9</v>
      </c>
      <c r="P61" s="8"/>
      <c r="Q61" s="9"/>
      <c r="R61" s="33"/>
      <c r="AA61"/>
      <c r="AB61" s="94"/>
      <c r="AC61" s="94"/>
      <c r="AD61" s="94"/>
      <c r="AE61" s="93"/>
      <c r="AF61" s="93"/>
      <c r="AG61" s="93"/>
    </row>
    <row r="62" spans="2:33" ht="15" customHeight="1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9"/>
      <c r="R62" s="33"/>
      <c r="AA62"/>
      <c r="AB62" s="94"/>
      <c r="AC62" s="94"/>
      <c r="AD62" s="94"/>
      <c r="AE62" s="93"/>
      <c r="AF62" s="93"/>
      <c r="AG62" s="93"/>
    </row>
    <row r="63" spans="2:33" ht="15" customHeight="1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9"/>
      <c r="R63" s="33"/>
      <c r="AA63"/>
      <c r="AB63" s="94"/>
      <c r="AC63" s="94"/>
      <c r="AD63" s="94"/>
      <c r="AE63" s="93"/>
      <c r="AF63" s="93"/>
      <c r="AG63" s="93"/>
    </row>
    <row r="64" spans="2:33" ht="15" customHeight="1"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9"/>
      <c r="R64" s="33"/>
      <c r="AA64"/>
      <c r="AB64" s="94"/>
      <c r="AC64" s="94"/>
      <c r="AD64" s="94"/>
      <c r="AE64" s="93"/>
      <c r="AF64" s="93"/>
      <c r="AG64" s="93"/>
    </row>
    <row r="65" spans="2:33" ht="12.75" customHeight="1">
      <c r="B65" s="7"/>
      <c r="C65" s="91" t="s">
        <v>87</v>
      </c>
      <c r="D65" s="91" t="s">
        <v>72</v>
      </c>
      <c r="E65" s="8"/>
      <c r="F65" s="8"/>
      <c r="G65" s="91" t="s">
        <v>73</v>
      </c>
      <c r="H65" s="8"/>
      <c r="I65" s="8"/>
      <c r="J65" s="91" t="s">
        <v>87</v>
      </c>
      <c r="L65" s="91" t="s">
        <v>72</v>
      </c>
      <c r="M65" s="91"/>
      <c r="N65" s="91"/>
      <c r="O65" s="91" t="s">
        <v>73</v>
      </c>
      <c r="P65" s="8"/>
      <c r="Q65" s="9"/>
      <c r="R65" s="33"/>
      <c r="AA65"/>
      <c r="AB65" s="94"/>
      <c r="AC65" s="94"/>
      <c r="AD65" s="94"/>
      <c r="AE65" s="93"/>
      <c r="AF65" s="93"/>
      <c r="AG65" s="93"/>
    </row>
    <row r="66" spans="2:33" ht="12.75" customHeight="1">
      <c r="B66" s="7"/>
      <c r="C66" s="8" t="s">
        <v>321</v>
      </c>
      <c r="D66" s="8"/>
      <c r="E66" s="8">
        <v>25</v>
      </c>
      <c r="F66" s="8"/>
      <c r="G66" s="8">
        <v>21</v>
      </c>
      <c r="H66" s="8"/>
      <c r="I66" s="8"/>
      <c r="J66" s="8" t="s">
        <v>321</v>
      </c>
      <c r="K66" s="8"/>
      <c r="L66" s="8">
        <v>23</v>
      </c>
      <c r="M66" s="8"/>
      <c r="N66" s="8"/>
      <c r="O66" s="8">
        <v>19</v>
      </c>
      <c r="P66" s="8"/>
      <c r="Q66" s="9"/>
      <c r="R66" s="33"/>
      <c r="AA66"/>
      <c r="AB66" s="94"/>
      <c r="AC66" s="94"/>
      <c r="AD66" s="94"/>
      <c r="AE66" s="93"/>
      <c r="AF66" s="93"/>
      <c r="AG66" s="93"/>
    </row>
    <row r="67" spans="2:33" ht="12.75" customHeight="1">
      <c r="B67" s="7"/>
      <c r="C67" s="8" t="s">
        <v>321</v>
      </c>
      <c r="D67" s="8"/>
      <c r="E67" s="8">
        <v>31</v>
      </c>
      <c r="F67" s="8"/>
      <c r="G67" s="8">
        <v>24</v>
      </c>
      <c r="H67" s="8"/>
      <c r="I67" s="8"/>
      <c r="J67" s="8" t="s">
        <v>321</v>
      </c>
      <c r="K67" s="8"/>
      <c r="L67" s="8">
        <v>37</v>
      </c>
      <c r="M67" s="8"/>
      <c r="N67" s="8"/>
      <c r="O67" s="8">
        <v>32</v>
      </c>
      <c r="P67" s="8"/>
      <c r="Q67" s="9"/>
      <c r="R67" s="33"/>
    </row>
    <row r="68" spans="2:33" ht="12.75" customHeight="1">
      <c r="B68" s="7"/>
      <c r="C68" s="8" t="s">
        <v>315</v>
      </c>
      <c r="D68" s="8"/>
      <c r="E68" s="8">
        <v>23</v>
      </c>
      <c r="F68" s="8"/>
      <c r="G68" s="8">
        <v>21</v>
      </c>
      <c r="H68" s="8"/>
      <c r="I68" s="8"/>
      <c r="J68" s="8" t="s">
        <v>315</v>
      </c>
      <c r="K68" s="8"/>
      <c r="L68" s="8">
        <v>48</v>
      </c>
      <c r="M68" s="8"/>
      <c r="N68" s="8"/>
      <c r="O68" s="8">
        <v>35</v>
      </c>
      <c r="P68" s="8"/>
      <c r="Q68" s="9"/>
      <c r="R68" s="33"/>
    </row>
    <row r="69" spans="2:33" ht="12.75" customHeight="1">
      <c r="B69" s="7"/>
      <c r="C69" s="8" t="s">
        <v>183</v>
      </c>
      <c r="D69" s="8"/>
      <c r="E69" s="8">
        <v>19</v>
      </c>
      <c r="F69" s="8"/>
      <c r="G69" s="8">
        <v>12</v>
      </c>
      <c r="H69" s="8"/>
      <c r="I69" s="8"/>
      <c r="J69" s="8" t="s">
        <v>183</v>
      </c>
      <c r="K69" s="8"/>
      <c r="L69" s="8">
        <v>56</v>
      </c>
      <c r="M69" s="8"/>
      <c r="N69" s="8"/>
      <c r="O69" s="8">
        <v>27</v>
      </c>
      <c r="P69" s="8"/>
      <c r="Q69" s="9"/>
      <c r="R69" s="33"/>
      <c r="V69" s="96"/>
    </row>
    <row r="70" spans="2:33" ht="12.75" customHeight="1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9"/>
      <c r="R70" s="33"/>
      <c r="V70" s="97"/>
      <c r="W70" s="96"/>
      <c r="X70" s="96"/>
      <c r="Y70" s="96"/>
      <c r="Z70" s="96"/>
      <c r="AA70" s="96"/>
      <c r="AB70" s="96"/>
    </row>
    <row r="71" spans="2:33" ht="12.75" customHeight="1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9"/>
      <c r="R71" s="33"/>
      <c r="V71" s="97"/>
      <c r="W71" s="99"/>
      <c r="X71" s="99"/>
      <c r="Y71" s="99"/>
      <c r="Z71" s="100"/>
      <c r="AA71" s="101"/>
      <c r="AB71" s="100"/>
    </row>
    <row r="72" spans="2:33" ht="12.75" customHeight="1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9"/>
      <c r="R72" s="33"/>
      <c r="V72" s="97"/>
      <c r="W72" s="99"/>
      <c r="X72" s="99"/>
      <c r="Y72" s="99"/>
      <c r="Z72" s="100"/>
      <c r="AA72" s="101"/>
      <c r="AB72" s="100"/>
    </row>
    <row r="73" spans="2:33" ht="15" customHeight="1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9"/>
      <c r="R73" s="33"/>
      <c r="V73" s="97"/>
      <c r="W73" s="99"/>
      <c r="X73" s="99"/>
      <c r="Y73" s="99"/>
      <c r="Z73" s="101"/>
      <c r="AA73" s="100"/>
      <c r="AB73" s="104"/>
    </row>
    <row r="74" spans="2:33" ht="15" customHeight="1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9"/>
      <c r="R74" s="33"/>
      <c r="V74" s="97"/>
      <c r="W74" s="99"/>
      <c r="X74" s="99"/>
      <c r="Y74" s="99"/>
      <c r="Z74" s="100"/>
      <c r="AA74" s="101"/>
      <c r="AB74" s="100"/>
    </row>
    <row r="75" spans="2:33" ht="15" customHeight="1"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9"/>
      <c r="R75" s="33"/>
      <c r="V75" s="97"/>
      <c r="W75" s="99"/>
      <c r="X75" s="99"/>
      <c r="Y75" s="99"/>
      <c r="Z75" s="101"/>
      <c r="AA75" s="101"/>
      <c r="AB75" s="102"/>
    </row>
    <row r="76" spans="2:33" ht="15" customHeight="1"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9"/>
      <c r="R76" s="33"/>
      <c r="V76" s="97"/>
      <c r="W76" s="99"/>
      <c r="X76" s="99"/>
      <c r="Y76" s="99"/>
      <c r="Z76" s="100"/>
      <c r="AA76" s="100"/>
      <c r="AB76" s="101"/>
    </row>
    <row r="77" spans="2:33" ht="15" customHeight="1">
      <c r="B77" s="7"/>
      <c r="C77" s="8"/>
      <c r="D77" s="8"/>
      <c r="E77" s="8"/>
      <c r="F77" s="8"/>
      <c r="G77" s="8"/>
      <c r="H77" s="8"/>
      <c r="I77" s="8"/>
      <c r="J77" s="91"/>
      <c r="L77" s="91"/>
      <c r="M77" s="91"/>
      <c r="N77" s="91"/>
      <c r="O77" s="91"/>
      <c r="P77" s="8"/>
      <c r="Q77" s="9"/>
      <c r="R77" s="33"/>
      <c r="V77" s="97"/>
      <c r="W77" s="99"/>
      <c r="X77" s="99"/>
      <c r="Y77" s="99"/>
      <c r="Z77" s="100"/>
      <c r="AA77" s="100"/>
      <c r="AB77" s="101"/>
    </row>
    <row r="78" spans="2:33" ht="15" customHeight="1">
      <c r="B78" s="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9"/>
      <c r="R78" s="33"/>
      <c r="V78" s="97"/>
      <c r="W78" s="99"/>
      <c r="X78" s="99"/>
      <c r="Y78" s="99"/>
      <c r="Z78" s="100"/>
      <c r="AA78" s="100"/>
      <c r="AB78" s="101"/>
    </row>
    <row r="79" spans="2:33" ht="15" customHeight="1"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9"/>
      <c r="R79" s="33"/>
      <c r="S79" s="96"/>
      <c r="T79" s="96"/>
      <c r="U79" s="96"/>
      <c r="V79" s="97"/>
      <c r="W79" s="99"/>
      <c r="X79" s="99"/>
      <c r="Y79" s="99"/>
      <c r="Z79" s="100"/>
      <c r="AA79" s="101"/>
      <c r="AB79" s="101"/>
    </row>
    <row r="80" spans="2:33" ht="15" customHeight="1">
      <c r="B80" s="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9"/>
      <c r="R80" s="33"/>
      <c r="S80" s="97"/>
      <c r="T80" s="99"/>
      <c r="U80" s="99"/>
      <c r="V80" s="97"/>
      <c r="W80" s="99"/>
      <c r="X80" s="99"/>
      <c r="Y80" s="99"/>
      <c r="Z80" s="100"/>
      <c r="AA80" s="100"/>
      <c r="AB80" s="101"/>
    </row>
    <row r="81" spans="2:28" ht="15" customHeight="1">
      <c r="B81" s="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9"/>
      <c r="R81" s="33"/>
      <c r="S81" s="97"/>
      <c r="T81" s="99"/>
      <c r="U81" s="99"/>
      <c r="V81" s="97"/>
      <c r="W81" s="99"/>
      <c r="X81" s="99"/>
      <c r="Y81" s="99"/>
      <c r="Z81" s="100"/>
      <c r="AA81" s="100"/>
      <c r="AB81" s="101"/>
    </row>
    <row r="82" spans="2:28" ht="15" customHeight="1">
      <c r="B82" s="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9"/>
      <c r="R82" s="33"/>
      <c r="S82" s="97"/>
      <c r="T82" s="99"/>
      <c r="U82" s="99"/>
      <c r="V82" s="98"/>
      <c r="W82"/>
      <c r="X82"/>
      <c r="Y82"/>
      <c r="Z82"/>
      <c r="AA82"/>
      <c r="AB82"/>
    </row>
    <row r="83" spans="2:28" ht="15" customHeight="1">
      <c r="B83" s="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9"/>
      <c r="R83" s="33"/>
      <c r="S83" s="97"/>
      <c r="T83" s="99"/>
      <c r="U83" s="99"/>
      <c r="V83" s="99"/>
      <c r="W83" s="100"/>
      <c r="X83" s="100"/>
      <c r="Y83" s="102"/>
    </row>
    <row r="84" spans="2:28" ht="15" customHeight="1"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9"/>
      <c r="R84" s="33"/>
      <c r="S84" s="97"/>
      <c r="T84" s="99"/>
      <c r="U84" s="99"/>
      <c r="V84" s="99"/>
      <c r="W84" s="100"/>
      <c r="X84" s="100"/>
      <c r="Y84" s="102"/>
    </row>
    <row r="85" spans="2:28" ht="15" customHeight="1">
      <c r="B85" s="7"/>
      <c r="C85" s="8"/>
      <c r="D85" s="8"/>
      <c r="E85" s="8"/>
      <c r="F85" s="8"/>
      <c r="G85" s="8"/>
      <c r="H85" s="8"/>
      <c r="I85" s="8"/>
      <c r="J85" s="103"/>
      <c r="K85" s="103"/>
      <c r="L85" s="103"/>
      <c r="M85" s="103"/>
      <c r="N85" s="103"/>
      <c r="O85" s="103"/>
      <c r="P85" s="103"/>
      <c r="Q85" s="103"/>
      <c r="R85" s="33"/>
      <c r="S85" s="97"/>
      <c r="T85" s="99"/>
      <c r="U85" s="99"/>
      <c r="V85" s="99"/>
      <c r="W85" s="100"/>
      <c r="X85" s="100"/>
      <c r="Y85" s="101"/>
    </row>
    <row r="86" spans="2:28" ht="15" customHeight="1">
      <c r="B86" s="7"/>
      <c r="C86" s="8"/>
      <c r="D86" s="8"/>
      <c r="E86" s="8"/>
      <c r="F86" s="8"/>
      <c r="G86" s="8"/>
      <c r="H86" s="8"/>
      <c r="I86" s="8"/>
      <c r="J86" s="103"/>
      <c r="K86" s="103"/>
      <c r="L86" s="103"/>
      <c r="M86" s="103"/>
      <c r="N86" s="103"/>
      <c r="O86" s="103"/>
      <c r="P86" s="8"/>
      <c r="Q86" s="9"/>
      <c r="R86" s="33"/>
      <c r="S86" s="97"/>
      <c r="T86" s="99"/>
      <c r="U86" s="99"/>
      <c r="V86" s="99"/>
      <c r="W86" s="100"/>
      <c r="X86" s="100"/>
      <c r="Y86" s="101"/>
    </row>
    <row r="87" spans="2:28" ht="15" customHeight="1">
      <c r="B87" s="7"/>
      <c r="C87" s="8"/>
      <c r="D87" s="8"/>
      <c r="E87" s="8"/>
      <c r="F87" s="8"/>
      <c r="G87" s="8"/>
      <c r="H87" s="8"/>
      <c r="I87" s="8"/>
      <c r="J87" s="103"/>
      <c r="K87" s="103"/>
      <c r="L87" s="103"/>
      <c r="M87" s="103"/>
      <c r="N87" s="103"/>
      <c r="O87" s="103"/>
      <c r="P87" s="103"/>
      <c r="Q87" s="181"/>
      <c r="R87" s="33"/>
      <c r="S87" s="97"/>
      <c r="T87" s="99"/>
      <c r="U87" s="99"/>
      <c r="V87" s="99"/>
      <c r="W87" s="100"/>
      <c r="X87" s="100"/>
      <c r="Y87" s="101"/>
    </row>
    <row r="88" spans="2:28" ht="15" customHeight="1">
      <c r="B88" s="7"/>
      <c r="C88" s="8"/>
      <c r="D88" s="8"/>
      <c r="E88" s="8"/>
      <c r="F88" s="8"/>
      <c r="G88" s="8"/>
      <c r="H88" s="8"/>
      <c r="I88" s="8"/>
      <c r="J88" s="180"/>
      <c r="K88" s="212"/>
      <c r="L88" s="213"/>
      <c r="M88" s="213"/>
      <c r="N88" s="213"/>
      <c r="O88" s="213"/>
      <c r="P88" s="182"/>
      <c r="Q88" s="181"/>
      <c r="R88" s="33"/>
      <c r="S88" s="97"/>
      <c r="T88" s="99"/>
      <c r="U88" s="99"/>
      <c r="V88" s="99"/>
      <c r="W88" s="100"/>
      <c r="X88" s="100"/>
      <c r="Y88" s="101"/>
    </row>
    <row r="89" spans="2:28" ht="27.75" customHeight="1">
      <c r="B89" s="7"/>
      <c r="C89" s="8"/>
      <c r="D89" s="8"/>
      <c r="E89" s="8"/>
      <c r="F89" s="8"/>
      <c r="G89" s="8"/>
      <c r="H89" s="8"/>
      <c r="I89" s="8"/>
      <c r="J89" s="180"/>
      <c r="K89" s="212"/>
      <c r="L89" s="213"/>
      <c r="M89" s="213"/>
      <c r="N89" s="213"/>
      <c r="O89" s="213"/>
      <c r="P89" s="183"/>
      <c r="Q89" s="184"/>
      <c r="R89" s="33"/>
      <c r="S89" s="97"/>
      <c r="T89" s="99"/>
      <c r="U89" s="99"/>
      <c r="V89" s="99"/>
      <c r="W89" s="100"/>
      <c r="X89" s="100"/>
      <c r="Y89" s="101"/>
    </row>
    <row r="90" spans="2:28" ht="15" customHeight="1">
      <c r="B90" s="7"/>
      <c r="C90" s="8"/>
      <c r="D90" s="8"/>
      <c r="E90" s="8"/>
      <c r="F90" s="8"/>
      <c r="G90" s="8"/>
      <c r="H90" s="8"/>
      <c r="I90" s="8"/>
      <c r="J90" s="180"/>
      <c r="K90" s="212"/>
      <c r="L90" s="213"/>
      <c r="M90" s="213"/>
      <c r="N90" s="213"/>
      <c r="O90" s="213"/>
      <c r="P90" s="182"/>
      <c r="Q90" s="181"/>
      <c r="R90" s="33"/>
      <c r="S90" s="98"/>
      <c r="T90"/>
      <c r="U90"/>
      <c r="V90"/>
      <c r="W90"/>
      <c r="X90"/>
      <c r="Y90"/>
    </row>
    <row r="91" spans="2:28" ht="15" customHeight="1">
      <c r="B91" s="7"/>
      <c r="C91" s="8"/>
      <c r="D91" s="8"/>
      <c r="E91" s="8"/>
      <c r="F91" s="8"/>
      <c r="G91" s="8"/>
      <c r="H91" s="8"/>
      <c r="I91" s="8"/>
      <c r="J91" s="180"/>
      <c r="K91" s="212"/>
      <c r="L91" s="213"/>
      <c r="M91" s="213"/>
      <c r="N91" s="213"/>
      <c r="O91" s="213"/>
      <c r="P91" s="182"/>
      <c r="Q91" s="181"/>
      <c r="R91" s="33"/>
    </row>
    <row r="92" spans="2:28" ht="27.75" customHeight="1">
      <c r="B92" s="7"/>
      <c r="C92" s="8"/>
      <c r="D92" s="8"/>
      <c r="E92" s="8"/>
      <c r="F92" s="8"/>
      <c r="G92" s="8"/>
      <c r="H92" s="8"/>
      <c r="I92" s="8"/>
      <c r="J92" s="180"/>
      <c r="K92" s="212"/>
      <c r="L92" s="213"/>
      <c r="M92" s="213"/>
      <c r="N92" s="213"/>
      <c r="O92" s="213"/>
      <c r="P92" s="183"/>
      <c r="Q92" s="184"/>
      <c r="R92" s="33"/>
    </row>
    <row r="93" spans="2:28" ht="15" customHeight="1" thickBot="1">
      <c r="B93" s="79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90"/>
      <c r="R93" s="33"/>
    </row>
    <row r="94" spans="2:28" ht="15" customHeight="1">
      <c r="R94" s="33"/>
    </row>
    <row r="95" spans="2:28" ht="15" customHeight="1">
      <c r="R95" s="33"/>
    </row>
    <row r="96" spans="2:28" ht="15" customHeight="1">
      <c r="R96" s="33"/>
    </row>
    <row r="97" spans="18:18" ht="15" customHeight="1">
      <c r="R97" s="33"/>
    </row>
    <row r="98" spans="18:18" ht="15" customHeight="1">
      <c r="R98" s="33"/>
    </row>
    <row r="99" spans="18:18" ht="15" customHeight="1">
      <c r="R99" s="33"/>
    </row>
    <row r="100" spans="18:18" ht="15" customHeight="1">
      <c r="R100" s="33"/>
    </row>
    <row r="101" spans="18:18">
      <c r="R101" s="33"/>
    </row>
    <row r="102" spans="18:18">
      <c r="R102" s="33"/>
    </row>
    <row r="103" spans="18:18">
      <c r="R103" s="33"/>
    </row>
    <row r="104" spans="18:18">
      <c r="R104" s="33"/>
    </row>
    <row r="105" spans="18:18">
      <c r="R105" s="33"/>
    </row>
    <row r="106" spans="18:18">
      <c r="R106" s="33"/>
    </row>
    <row r="107" spans="18:18">
      <c r="R107" s="33"/>
    </row>
    <row r="108" spans="18:18">
      <c r="R108" s="33"/>
    </row>
  </sheetData>
  <protectedRanges>
    <protectedRange sqref="D13" name="Current Stage"/>
    <protectedRange sqref="K3:Q5 R5 R3" name="Contractor logo"/>
    <protectedRange sqref="K15:K17" name="Prepared by info"/>
  </protectedRanges>
  <mergeCells count="9">
    <mergeCell ref="D11:F11"/>
    <mergeCell ref="K8:Q9"/>
    <mergeCell ref="D10:G10"/>
    <mergeCell ref="K10:Q11"/>
    <mergeCell ref="K92:O92"/>
    <mergeCell ref="K88:O88"/>
    <mergeCell ref="K89:O89"/>
    <mergeCell ref="K90:O90"/>
    <mergeCell ref="K91:O91"/>
  </mergeCells>
  <phoneticPr fontId="23" type="noConversion"/>
  <conditionalFormatting sqref="R14 R11:R12 Q12:Q14">
    <cfRule type="cellIs" dxfId="25" priority="1" stopIfTrue="1" operator="lessThan">
      <formula>$L11</formula>
    </cfRule>
  </conditionalFormatting>
  <conditionalFormatting sqref="R10">
    <cfRule type="cellIs" dxfId="24" priority="2" stopIfTrue="1" operator="lessThan">
      <formula>$K10</formula>
    </cfRule>
  </conditionalFormatting>
  <conditionalFormatting sqref="F33:K33 F25:F26 F28:K28 G22:I26">
    <cfRule type="cellIs" dxfId="23" priority="3" stopIfTrue="1" operator="lessThan">
      <formula>0</formula>
    </cfRule>
    <cfRule type="cellIs" dxfId="22" priority="4" stopIfTrue="1" operator="greaterThanOrEqual">
      <formula>0</formula>
    </cfRule>
  </conditionalFormatting>
  <conditionalFormatting sqref="J29:K32">
    <cfRule type="cellIs" dxfId="21" priority="5" stopIfTrue="1" operator="lessThan">
      <formula>0</formula>
    </cfRule>
    <cfRule type="cellIs" dxfId="20" priority="6" stopIfTrue="1" operator="greaterThan">
      <formula>0</formula>
    </cfRule>
  </conditionalFormatting>
  <conditionalFormatting sqref="J34:K34">
    <cfRule type="cellIs" dxfId="19" priority="7" stopIfTrue="1" operator="greaterThanOrEqual">
      <formula>0</formula>
    </cfRule>
    <cfRule type="cellIs" dxfId="18" priority="8" stopIfTrue="1" operator="lessThan">
      <formula>0</formula>
    </cfRule>
  </conditionalFormatting>
  <conditionalFormatting sqref="AG58:AG66">
    <cfRule type="cellIs" dxfId="17" priority="9" stopIfTrue="1" operator="greaterThan">
      <formula>2</formula>
    </cfRule>
    <cfRule type="cellIs" dxfId="16" priority="10" stopIfTrue="1" operator="between">
      <formula>1.01</formula>
      <formula>1.99</formula>
    </cfRule>
    <cfRule type="cellIs" dxfId="15" priority="11" stopIfTrue="1" operator="lessThanOrEqual">
      <formula>1</formula>
    </cfRule>
  </conditionalFormatting>
  <conditionalFormatting sqref="AE58:AF66">
    <cfRule type="cellIs" dxfId="14" priority="12" stopIfTrue="1" operator="greaterThan">
      <formula>0</formula>
    </cfRule>
    <cfRule type="cellIs" dxfId="13" priority="13" stopIfTrue="1" operator="lessThanOrEqual">
      <formula>0</formula>
    </cfRule>
  </conditionalFormatting>
  <conditionalFormatting sqref="K22:K24">
    <cfRule type="cellIs" dxfId="12" priority="14" stopIfTrue="1" operator="lessThan">
      <formula>0</formula>
    </cfRule>
  </conditionalFormatting>
  <conditionalFormatting sqref="D10:G10">
    <cfRule type="cellIs" dxfId="11" priority="15" stopIfTrue="1" operator="equal">
      <formula>"Select Project Code"</formula>
    </cfRule>
  </conditionalFormatting>
  <conditionalFormatting sqref="K25:K26">
    <cfRule type="cellIs" dxfId="10" priority="16" stopIfTrue="1" operator="lessThan">
      <formula>0</formula>
    </cfRule>
    <cfRule type="cellIs" dxfId="9" priority="17" stopIfTrue="1" operator="greaterThanOrEqual">
      <formula>0</formula>
    </cfRule>
  </conditionalFormatting>
  <conditionalFormatting sqref="J25:J26">
    <cfRule type="cellIs" dxfId="8" priority="18" stopIfTrue="1" operator="greaterThanOrEqual">
      <formula>0</formula>
    </cfRule>
    <cfRule type="cellIs" dxfId="7" priority="19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51181102362204722" footer="0.19685039370078741"/>
  <pageSetup paperSize="9" scale="54" orientation="portrait" errors="dash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U106"/>
  <sheetViews>
    <sheetView view="pageBreakPreview" zoomScale="75" zoomScaleNormal="50" zoomScaleSheetLayoutView="75" workbookViewId="0">
      <selection activeCell="X10" sqref="X10"/>
    </sheetView>
  </sheetViews>
  <sheetFormatPr defaultRowHeight="23.25"/>
  <cols>
    <col min="1" max="2" width="4.42578125" style="109" customWidth="1"/>
    <col min="3" max="3" width="29.140625" style="110" customWidth="1"/>
    <col min="4" max="4" width="6.28515625" style="110" customWidth="1"/>
    <col min="5" max="5" width="2.42578125" style="110" customWidth="1"/>
    <col min="6" max="6" width="10.85546875" style="110" bestFit="1" customWidth="1"/>
    <col min="7" max="7" width="9.28515625" style="110" bestFit="1" customWidth="1"/>
    <col min="8" max="9" width="9" style="110" bestFit="1" customWidth="1"/>
    <col min="10" max="10" width="10.42578125" style="110" customWidth="1"/>
    <col min="11" max="11" width="10.5703125" style="110" customWidth="1"/>
    <col min="12" max="12" width="10.7109375" style="110" customWidth="1"/>
    <col min="13" max="16" width="9.140625" style="110"/>
    <col min="17" max="17" width="14.140625" style="110" customWidth="1"/>
    <col min="18" max="18" width="5.42578125" style="110" customWidth="1"/>
    <col min="19" max="19" width="9.140625" style="110"/>
    <col min="20" max="20" width="10.28515625" style="110" hidden="1" customWidth="1"/>
    <col min="21" max="21" width="9.140625" style="110" hidden="1" customWidth="1"/>
    <col min="22" max="16384" width="9.140625" style="110"/>
  </cols>
  <sheetData>
    <row r="1" spans="1:18" ht="6.75" customHeight="1" thickBot="1"/>
    <row r="2" spans="1:18" ht="15" customHeight="1"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  <c r="R2" s="114"/>
    </row>
    <row r="3" spans="1:18" ht="1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7"/>
      <c r="R3" s="114"/>
    </row>
    <row r="4" spans="1:18" ht="15" customHeight="1">
      <c r="B4" s="115"/>
      <c r="C4" s="116" t="s">
        <v>1068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7"/>
      <c r="R4" s="118"/>
    </row>
    <row r="5" spans="1:18" ht="15" customHeight="1">
      <c r="B5" s="115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7"/>
      <c r="R5" s="114"/>
    </row>
    <row r="6" spans="1:18" ht="15" customHeight="1" thickBot="1">
      <c r="B6" s="115"/>
      <c r="C6" s="119"/>
      <c r="D6" s="119"/>
      <c r="E6" s="119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20"/>
    </row>
    <row r="7" spans="1:18" ht="15" customHeight="1">
      <c r="B7" s="111"/>
      <c r="C7" s="121"/>
      <c r="D7" s="121"/>
      <c r="E7" s="121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  <c r="R7" s="120"/>
    </row>
    <row r="8" spans="1:18" ht="15" customHeight="1">
      <c r="B8" s="115"/>
      <c r="C8" s="122" t="s">
        <v>5</v>
      </c>
      <c r="D8" s="46" t="s">
        <v>1069</v>
      </c>
      <c r="E8" s="46"/>
      <c r="F8" s="32"/>
      <c r="G8" s="32"/>
      <c r="H8" s="116"/>
      <c r="I8" s="116"/>
      <c r="J8" s="116"/>
      <c r="K8" s="214" t="s">
        <v>18</v>
      </c>
      <c r="L8" s="214"/>
      <c r="M8" s="214"/>
      <c r="N8" s="214"/>
      <c r="O8" s="214"/>
      <c r="P8" s="214"/>
      <c r="Q8" s="215"/>
      <c r="R8" s="124"/>
    </row>
    <row r="9" spans="1:18" ht="15" customHeight="1">
      <c r="B9" s="115"/>
      <c r="C9" s="122" t="s">
        <v>6</v>
      </c>
      <c r="D9" s="46" t="s">
        <v>1069</v>
      </c>
      <c r="E9" s="32"/>
      <c r="F9" s="32"/>
      <c r="G9" s="32"/>
      <c r="H9" s="116"/>
      <c r="I9" s="116"/>
      <c r="J9" s="116"/>
      <c r="K9" s="214"/>
      <c r="L9" s="214"/>
      <c r="M9" s="214"/>
      <c r="N9" s="214"/>
      <c r="O9" s="214"/>
      <c r="P9" s="214"/>
      <c r="Q9" s="215"/>
      <c r="R9" s="124"/>
    </row>
    <row r="10" spans="1:18" ht="15" customHeight="1">
      <c r="B10" s="115"/>
      <c r="C10" s="125" t="s">
        <v>7</v>
      </c>
      <c r="D10" s="209" t="s">
        <v>1069</v>
      </c>
      <c r="E10" s="209"/>
      <c r="F10" s="209"/>
      <c r="G10" s="209"/>
      <c r="H10" s="116"/>
      <c r="I10" s="116"/>
      <c r="J10" s="116"/>
      <c r="K10" s="214" t="s">
        <v>8</v>
      </c>
      <c r="L10" s="214"/>
      <c r="M10" s="214"/>
      <c r="N10" s="214"/>
      <c r="O10" s="214"/>
      <c r="P10" s="214"/>
      <c r="Q10" s="215"/>
      <c r="R10" s="124"/>
    </row>
    <row r="11" spans="1:18" ht="15" customHeight="1">
      <c r="B11" s="115"/>
      <c r="C11" s="125" t="s">
        <v>9</v>
      </c>
      <c r="D11" s="209" t="s">
        <v>1069</v>
      </c>
      <c r="E11" s="209"/>
      <c r="F11" s="209"/>
      <c r="G11" s="48"/>
      <c r="H11" s="126"/>
      <c r="I11" s="126"/>
      <c r="J11" s="126"/>
      <c r="K11" s="214"/>
      <c r="L11" s="214"/>
      <c r="M11" s="214"/>
      <c r="N11" s="214"/>
      <c r="O11" s="214"/>
      <c r="P11" s="214"/>
      <c r="Q11" s="215"/>
      <c r="R11" s="120"/>
    </row>
    <row r="12" spans="1:18" ht="15" customHeight="1">
      <c r="A12" s="127"/>
      <c r="B12" s="128"/>
      <c r="C12" s="123"/>
      <c r="D12" s="32"/>
      <c r="E12" s="32"/>
      <c r="F12" s="32"/>
      <c r="G12" s="32"/>
      <c r="H12" s="129"/>
      <c r="I12" s="130"/>
      <c r="J12" s="130"/>
      <c r="K12" s="130"/>
      <c r="L12" s="130"/>
      <c r="M12" s="130"/>
      <c r="N12" s="130"/>
      <c r="O12" s="130"/>
      <c r="P12" s="130"/>
      <c r="Q12" s="131"/>
      <c r="R12" s="132"/>
    </row>
    <row r="13" spans="1:18" ht="15" customHeight="1">
      <c r="A13" s="127"/>
      <c r="B13" s="128"/>
      <c r="C13" s="133" t="s">
        <v>10</v>
      </c>
      <c r="D13" s="55" t="s">
        <v>1069</v>
      </c>
      <c r="E13" s="56"/>
      <c r="F13" s="8"/>
      <c r="G13" s="8"/>
      <c r="H13" s="135"/>
      <c r="I13" s="135"/>
      <c r="J13" s="135"/>
      <c r="K13" s="133" t="s">
        <v>66</v>
      </c>
      <c r="L13" s="136">
        <f>Summary!L13</f>
        <v>41122</v>
      </c>
      <c r="M13" s="135"/>
      <c r="N13" s="135"/>
      <c r="O13" s="135"/>
      <c r="P13" s="135"/>
      <c r="Q13" s="137"/>
      <c r="R13" s="138"/>
    </row>
    <row r="14" spans="1:18" ht="15" customHeight="1" thickBot="1">
      <c r="B14" s="115"/>
      <c r="C14" s="116"/>
      <c r="D14" s="116"/>
      <c r="E14" s="116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9"/>
      <c r="R14" s="140"/>
    </row>
    <row r="15" spans="1:18" ht="15" customHeight="1" thickBot="1">
      <c r="A15" s="127"/>
      <c r="B15" s="141"/>
      <c r="C15" s="112"/>
      <c r="D15" s="112"/>
      <c r="E15" s="112"/>
      <c r="F15" s="112"/>
      <c r="G15" s="112"/>
      <c r="H15" s="112"/>
      <c r="I15" s="112"/>
      <c r="J15" s="142" t="s">
        <v>11</v>
      </c>
      <c r="K15" s="143">
        <f>Summary!K15</f>
        <v>41152</v>
      </c>
      <c r="L15" s="144"/>
      <c r="M15" s="144"/>
      <c r="N15" s="144"/>
      <c r="O15" s="144"/>
      <c r="P15" s="144"/>
      <c r="Q15" s="145"/>
      <c r="R15" s="138"/>
    </row>
    <row r="16" spans="1:18" ht="15" customHeight="1" thickBot="1">
      <c r="A16" s="127"/>
      <c r="B16" s="128"/>
      <c r="C16" s="116"/>
      <c r="D16" s="116"/>
      <c r="E16" s="116"/>
      <c r="F16" s="116"/>
      <c r="G16" s="116"/>
      <c r="H16" s="116"/>
      <c r="I16" s="116"/>
      <c r="J16" s="146" t="s">
        <v>12</v>
      </c>
      <c r="K16" s="143" t="str">
        <f>Summary!K16</f>
        <v>xxx</v>
      </c>
      <c r="L16" s="147"/>
      <c r="M16" s="147"/>
      <c r="N16" s="147"/>
      <c r="O16" s="147"/>
      <c r="P16" s="147"/>
      <c r="Q16" s="148"/>
      <c r="R16" s="138"/>
    </row>
    <row r="17" spans="1:18" ht="15" customHeight="1">
      <c r="A17" s="127"/>
      <c r="B17" s="149"/>
      <c r="C17" s="116"/>
      <c r="D17" s="116"/>
      <c r="E17" s="116"/>
      <c r="F17" s="116"/>
      <c r="G17" s="116"/>
      <c r="H17" s="116"/>
      <c r="I17" s="116"/>
      <c r="J17" s="146" t="s">
        <v>13</v>
      </c>
      <c r="K17" s="143" t="str">
        <f>Summary!K17</f>
        <v>xxx</v>
      </c>
      <c r="L17" s="150"/>
      <c r="M17" s="150"/>
      <c r="N17" s="150"/>
      <c r="O17" s="150"/>
      <c r="P17" s="150"/>
      <c r="Q17" s="148"/>
      <c r="R17" s="138"/>
    </row>
    <row r="18" spans="1:18" ht="15" customHeight="1">
      <c r="A18" s="127"/>
      <c r="B18" s="128"/>
      <c r="C18" s="146"/>
      <c r="D18" s="151"/>
      <c r="E18" s="151"/>
      <c r="F18" s="152"/>
      <c r="G18" s="152"/>
      <c r="H18" s="152"/>
      <c r="I18" s="114"/>
      <c r="J18" s="152"/>
      <c r="K18" s="123"/>
      <c r="L18" s="116"/>
      <c r="M18" s="116"/>
      <c r="N18" s="116"/>
      <c r="O18" s="116"/>
      <c r="P18" s="116"/>
      <c r="Q18" s="117"/>
      <c r="R18" s="153"/>
    </row>
    <row r="19" spans="1:18" ht="15.95" customHeight="1">
      <c r="B19" s="154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6"/>
      <c r="R19" s="120"/>
    </row>
    <row r="20" spans="1:18" ht="15.95" customHeight="1">
      <c r="B20" s="154"/>
      <c r="C20" s="155"/>
      <c r="D20" s="155"/>
      <c r="E20" s="155"/>
      <c r="F20" s="155"/>
      <c r="G20" s="155"/>
      <c r="H20" s="155"/>
      <c r="I20" s="155"/>
      <c r="J20" s="155"/>
      <c r="K20" s="155"/>
      <c r="L20" s="116"/>
      <c r="M20" s="155"/>
      <c r="N20" s="155"/>
      <c r="O20" s="155"/>
      <c r="P20" s="155"/>
      <c r="Q20" s="156"/>
      <c r="R20" s="120"/>
    </row>
    <row r="21" spans="1:18" ht="15.95" customHeight="1">
      <c r="B21" s="154"/>
      <c r="C21" s="155"/>
      <c r="D21" s="155"/>
      <c r="E21" s="155"/>
      <c r="F21" s="155"/>
      <c r="G21" s="155"/>
      <c r="H21" s="155"/>
      <c r="I21" s="155"/>
      <c r="J21" s="155"/>
      <c r="K21" s="155"/>
      <c r="L21" s="116"/>
      <c r="M21" s="155"/>
      <c r="N21" s="155"/>
      <c r="O21" s="155"/>
      <c r="P21" s="155"/>
      <c r="Q21" s="156"/>
      <c r="R21" s="120"/>
    </row>
    <row r="22" spans="1:18" ht="15.95" customHeight="1">
      <c r="B22" s="154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6"/>
      <c r="R22" s="157"/>
    </row>
    <row r="23" spans="1:18" ht="15.95" customHeight="1"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6"/>
      <c r="R23" s="157"/>
    </row>
    <row r="24" spans="1:18" ht="15.95" customHeight="1">
      <c r="B24" s="154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6"/>
      <c r="R24" s="157"/>
    </row>
    <row r="25" spans="1:18" ht="15.95" customHeight="1">
      <c r="B25" s="154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6"/>
      <c r="R25" s="157"/>
    </row>
    <row r="26" spans="1:18" ht="15.95" customHeight="1">
      <c r="B26" s="154"/>
      <c r="C26" s="155"/>
      <c r="D26" s="155"/>
      <c r="E26" s="155"/>
      <c r="F26" s="155"/>
      <c r="G26" s="155"/>
      <c r="H26" s="155"/>
      <c r="I26" s="155"/>
      <c r="J26" s="155"/>
      <c r="K26" s="155"/>
      <c r="L26" s="116"/>
      <c r="M26" s="155"/>
      <c r="N26" s="155"/>
      <c r="O26" s="155"/>
      <c r="P26" s="155"/>
      <c r="Q26" s="156"/>
      <c r="R26" s="157"/>
    </row>
    <row r="27" spans="1:18"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16"/>
      <c r="M27" s="155"/>
      <c r="N27" s="155"/>
      <c r="O27" s="155"/>
      <c r="P27" s="155"/>
      <c r="Q27" s="156"/>
      <c r="R27" s="157"/>
    </row>
    <row r="28" spans="1:18" ht="15.95" customHeight="1">
      <c r="B28" s="154"/>
      <c r="C28" s="155"/>
      <c r="D28" s="155"/>
      <c r="E28" s="155"/>
      <c r="F28" s="155"/>
      <c r="G28" s="155"/>
      <c r="H28" s="155"/>
      <c r="I28" s="155"/>
      <c r="J28" s="155"/>
      <c r="K28" s="155"/>
      <c r="L28" s="116"/>
      <c r="M28" s="155"/>
      <c r="N28" s="155"/>
      <c r="O28" s="155"/>
      <c r="P28" s="155"/>
      <c r="Q28" s="156"/>
      <c r="R28" s="153"/>
    </row>
    <row r="29" spans="1:18" ht="15.95" customHeight="1"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16"/>
      <c r="M29" s="155"/>
      <c r="N29" s="155"/>
      <c r="O29" s="155"/>
      <c r="P29" s="155"/>
      <c r="Q29" s="156"/>
      <c r="R29" s="153"/>
    </row>
    <row r="30" spans="1:18" ht="15.95" customHeight="1">
      <c r="B30" s="154"/>
      <c r="C30" s="155"/>
      <c r="D30" s="155"/>
      <c r="E30" s="155"/>
      <c r="F30" s="155"/>
      <c r="G30" s="155"/>
      <c r="H30" s="155"/>
      <c r="I30" s="155"/>
      <c r="J30" s="155"/>
      <c r="K30" s="155"/>
      <c r="L30" s="116"/>
      <c r="M30" s="155"/>
      <c r="N30" s="155"/>
      <c r="O30" s="155"/>
      <c r="P30" s="155"/>
      <c r="Q30" s="156"/>
      <c r="R30" s="153"/>
    </row>
    <row r="31" spans="1:18">
      <c r="B31" s="154"/>
      <c r="C31" s="155"/>
      <c r="D31" s="155"/>
      <c r="E31" s="155"/>
      <c r="F31" s="155"/>
      <c r="G31" s="155"/>
      <c r="H31" s="155"/>
      <c r="I31" s="155"/>
      <c r="J31" s="155"/>
      <c r="K31" s="155"/>
      <c r="L31" s="116"/>
      <c r="M31" s="155"/>
      <c r="N31" s="155"/>
      <c r="O31" s="155"/>
      <c r="P31" s="155"/>
      <c r="Q31" s="156"/>
      <c r="R31" s="153"/>
    </row>
    <row r="32" spans="1:18" ht="15.95" customHeight="1"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16"/>
      <c r="M32" s="155"/>
      <c r="N32" s="155"/>
      <c r="O32" s="155"/>
      <c r="P32" s="155"/>
      <c r="Q32" s="156"/>
      <c r="R32" s="153"/>
    </row>
    <row r="33" spans="2:18" ht="15.95" customHeight="1">
      <c r="B33" s="154"/>
      <c r="C33" s="155"/>
      <c r="D33" s="155"/>
      <c r="E33" s="155"/>
      <c r="F33" s="158"/>
      <c r="G33" s="159"/>
      <c r="H33" s="159"/>
      <c r="I33" s="159"/>
      <c r="J33" s="159"/>
      <c r="K33" s="155"/>
      <c r="L33" s="155"/>
      <c r="M33" s="155"/>
      <c r="N33" s="155"/>
      <c r="O33" s="155"/>
      <c r="P33" s="155"/>
      <c r="Q33" s="156"/>
      <c r="R33" s="153"/>
    </row>
    <row r="34" spans="2:18" ht="15.95" customHeight="1">
      <c r="B34" s="115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7"/>
    </row>
    <row r="35" spans="2:18" ht="15.95" customHeight="1">
      <c r="B35" s="115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7"/>
    </row>
    <row r="36" spans="2:18" ht="15" customHeight="1">
      <c r="B36" s="115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7"/>
      <c r="R36" s="160"/>
    </row>
    <row r="37" spans="2:18" ht="15" customHeight="1"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7"/>
      <c r="R37" s="160"/>
    </row>
    <row r="38" spans="2:18" ht="15" customHeight="1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7"/>
      <c r="R38" s="160"/>
    </row>
    <row r="39" spans="2:18" ht="15" customHeight="1">
      <c r="B39" s="115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2"/>
      <c r="R39" s="160"/>
    </row>
    <row r="40" spans="2:18" ht="15" customHeight="1">
      <c r="B40" s="115"/>
      <c r="C40" s="116"/>
      <c r="D40" s="116"/>
      <c r="E40" s="116"/>
      <c r="F40" s="116"/>
      <c r="G40" s="116"/>
      <c r="H40" s="116"/>
      <c r="I40" s="116"/>
      <c r="J40" s="163"/>
      <c r="K40" s="163"/>
      <c r="L40" s="163"/>
      <c r="M40" s="163"/>
      <c r="N40" s="163"/>
      <c r="O40" s="163"/>
      <c r="P40" s="163"/>
      <c r="Q40" s="164"/>
    </row>
    <row r="41" spans="2:18" ht="15" customHeight="1"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7"/>
    </row>
    <row r="42" spans="2:18" ht="15" customHeight="1">
      <c r="B42" s="115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7"/>
    </row>
    <row r="43" spans="2:18" ht="15" customHeight="1">
      <c r="B43" s="115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7"/>
    </row>
    <row r="44" spans="2:18" ht="15" customHeight="1">
      <c r="B44" s="115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7"/>
      <c r="R44" s="153"/>
    </row>
    <row r="45" spans="2:18" ht="15" customHeight="1">
      <c r="B45" s="115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7"/>
      <c r="R45" s="153"/>
    </row>
    <row r="46" spans="2:18" ht="15" customHeight="1">
      <c r="B46" s="115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7"/>
      <c r="R46" s="153"/>
    </row>
    <row r="47" spans="2:18" ht="15" customHeight="1"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7"/>
      <c r="R47" s="153"/>
    </row>
    <row r="48" spans="2:18" ht="15" customHeight="1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7"/>
      <c r="R48" s="153"/>
    </row>
    <row r="49" spans="2:18" ht="15" customHeight="1">
      <c r="B49" s="115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7"/>
      <c r="R49" s="153"/>
    </row>
    <row r="50" spans="2:18" ht="15" customHeight="1">
      <c r="B50" s="115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7"/>
      <c r="R50" s="153"/>
    </row>
    <row r="51" spans="2:18" ht="15" customHeight="1">
      <c r="B51" s="115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7"/>
      <c r="R51" s="153"/>
    </row>
    <row r="52" spans="2:18" ht="15" customHeight="1"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7"/>
      <c r="R52" s="153"/>
    </row>
    <row r="53" spans="2:18" ht="15" customHeight="1"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7"/>
      <c r="R53" s="153"/>
    </row>
    <row r="54" spans="2:18" ht="15" customHeight="1">
      <c r="B54" s="115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7"/>
      <c r="R54" s="153"/>
    </row>
    <row r="55" spans="2:18" ht="15" customHeight="1">
      <c r="B55" s="115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7"/>
      <c r="R55" s="153"/>
    </row>
    <row r="56" spans="2:18" ht="15" customHeight="1">
      <c r="B56" s="115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7"/>
      <c r="R56" s="153"/>
    </row>
    <row r="57" spans="2:18" ht="15" customHeight="1">
      <c r="B57" s="115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7"/>
      <c r="R57" s="153"/>
    </row>
    <row r="58" spans="2:18" ht="15" customHeight="1">
      <c r="B58" s="115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7"/>
      <c r="R58" s="153"/>
    </row>
    <row r="59" spans="2:18" ht="15" customHeight="1">
      <c r="B59" s="115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7"/>
      <c r="R59" s="153"/>
    </row>
    <row r="60" spans="2:18" ht="15" customHeight="1">
      <c r="B60" s="115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7"/>
      <c r="R60" s="153"/>
    </row>
    <row r="61" spans="2:18" ht="15" customHeight="1">
      <c r="B61" s="115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7"/>
      <c r="R61" s="153"/>
    </row>
    <row r="62" spans="2:18" ht="15" customHeight="1">
      <c r="B62" s="115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7"/>
      <c r="R62" s="153"/>
    </row>
    <row r="63" spans="2:18" ht="15" customHeight="1">
      <c r="B63" s="115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/>
      <c r="R63" s="153"/>
    </row>
    <row r="64" spans="2:18" ht="15" customHeight="1">
      <c r="B64" s="115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7"/>
      <c r="R64" s="153"/>
    </row>
    <row r="65" spans="2:18" ht="15" customHeight="1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7"/>
      <c r="R65" s="153"/>
    </row>
    <row r="66" spans="2:18" ht="15" customHeight="1">
      <c r="B66" s="115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7"/>
      <c r="R66" s="153"/>
    </row>
    <row r="67" spans="2:18" ht="15" customHeight="1">
      <c r="B67" s="115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7"/>
      <c r="R67" s="153"/>
    </row>
    <row r="68" spans="2:18" ht="15" customHeight="1">
      <c r="B68" s="115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7"/>
      <c r="R68" s="153"/>
    </row>
    <row r="69" spans="2:18" ht="15" customHeight="1">
      <c r="B69" s="115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7"/>
      <c r="R69" s="153"/>
    </row>
    <row r="70" spans="2:18" ht="15" customHeight="1">
      <c r="B70" s="115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7"/>
      <c r="R70" s="153"/>
    </row>
    <row r="71" spans="2:18" ht="15" customHeight="1">
      <c r="B71" s="115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7"/>
      <c r="R71" s="153"/>
    </row>
    <row r="72" spans="2:18" ht="15" customHeight="1">
      <c r="B72" s="115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7"/>
      <c r="R72" s="153"/>
    </row>
    <row r="73" spans="2:18" ht="15" customHeight="1">
      <c r="B73" s="115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7"/>
      <c r="R73" s="153"/>
    </row>
    <row r="74" spans="2:18" ht="15" customHeight="1">
      <c r="B74" s="115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7"/>
      <c r="R74" s="153"/>
    </row>
    <row r="75" spans="2:18" ht="15" customHeight="1">
      <c r="B75" s="11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7"/>
      <c r="R75" s="153"/>
    </row>
    <row r="76" spans="2:18" ht="15" customHeight="1">
      <c r="B76" s="115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7"/>
      <c r="R76" s="153"/>
    </row>
    <row r="77" spans="2:18" ht="15" customHeight="1">
      <c r="B77" s="115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7"/>
      <c r="R77" s="153"/>
    </row>
    <row r="78" spans="2:18" ht="15" customHeight="1">
      <c r="B78" s="115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7"/>
      <c r="R78" s="153"/>
    </row>
    <row r="79" spans="2:18" ht="15" customHeight="1">
      <c r="B79" s="115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7"/>
      <c r="R79" s="153"/>
    </row>
    <row r="80" spans="2:18" ht="15" customHeight="1">
      <c r="B80" s="115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7"/>
      <c r="R80" s="153"/>
    </row>
    <row r="81" spans="2:18" ht="15" customHeight="1">
      <c r="B81" s="115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7"/>
      <c r="R81" s="153"/>
    </row>
    <row r="82" spans="2:18" ht="15" customHeight="1">
      <c r="B82" s="115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7"/>
      <c r="R82" s="153"/>
    </row>
    <row r="83" spans="2:18" ht="15" customHeight="1">
      <c r="B83" s="115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7"/>
      <c r="R83" s="153"/>
    </row>
    <row r="84" spans="2:18" ht="15" customHeight="1">
      <c r="B84" s="115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7"/>
      <c r="R84" s="153"/>
    </row>
    <row r="85" spans="2:18" ht="15" customHeight="1">
      <c r="B85" s="115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153"/>
    </row>
    <row r="86" spans="2:18" ht="15" customHeight="1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153"/>
    </row>
    <row r="87" spans="2:18" ht="15" customHeight="1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7"/>
      <c r="R87" s="153"/>
    </row>
    <row r="88" spans="2:18" ht="15" customHeight="1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7"/>
      <c r="R88" s="153"/>
    </row>
    <row r="89" spans="2:18" ht="15" customHeight="1">
      <c r="B89" s="115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7"/>
      <c r="R89" s="153"/>
    </row>
    <row r="90" spans="2:18" ht="15" customHeight="1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7"/>
      <c r="R90" s="153"/>
    </row>
    <row r="91" spans="2:18" ht="15" customHeight="1" thickBo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7"/>
      <c r="R91" s="153"/>
    </row>
    <row r="92" spans="2:18" ht="15" customHeight="1">
      <c r="R92" s="153"/>
    </row>
    <row r="93" spans="2:18" ht="15" customHeight="1">
      <c r="R93" s="153"/>
    </row>
    <row r="94" spans="2:18" ht="15" customHeight="1">
      <c r="R94" s="153"/>
    </row>
    <row r="95" spans="2:18" ht="15" customHeight="1">
      <c r="R95" s="153"/>
    </row>
    <row r="96" spans="2:18" ht="15" customHeight="1">
      <c r="R96" s="153"/>
    </row>
    <row r="97" spans="18:18" ht="15" customHeight="1">
      <c r="R97" s="153"/>
    </row>
    <row r="98" spans="18:18" ht="15" customHeight="1">
      <c r="R98" s="153"/>
    </row>
    <row r="99" spans="18:18">
      <c r="R99" s="153"/>
    </row>
    <row r="100" spans="18:18">
      <c r="R100" s="153"/>
    </row>
    <row r="101" spans="18:18">
      <c r="R101" s="153"/>
    </row>
    <row r="102" spans="18:18">
      <c r="R102" s="153"/>
    </row>
    <row r="103" spans="18:18">
      <c r="R103" s="153"/>
    </row>
    <row r="104" spans="18:18">
      <c r="R104" s="153"/>
    </row>
    <row r="105" spans="18:18">
      <c r="R105" s="153"/>
    </row>
    <row r="106" spans="18:18">
      <c r="R106" s="153"/>
    </row>
  </sheetData>
  <protectedRanges>
    <protectedRange sqref="K3:Q5 R5 R3" name="Contractor logo"/>
    <protectedRange sqref="K15:K17" name="Prepared by info"/>
    <protectedRange sqref="D13" name="Current Stage"/>
  </protectedRanges>
  <mergeCells count="4">
    <mergeCell ref="D11:F11"/>
    <mergeCell ref="K8:Q9"/>
    <mergeCell ref="D10:G10"/>
    <mergeCell ref="K10:Q11"/>
  </mergeCells>
  <phoneticPr fontId="51" type="noConversion"/>
  <conditionalFormatting sqref="R14 R11:R12 Q12:Q14">
    <cfRule type="cellIs" dxfId="6" priority="1" stopIfTrue="1" operator="lessThan">
      <formula>$L11</formula>
    </cfRule>
  </conditionalFormatting>
  <conditionalFormatting sqref="R10">
    <cfRule type="cellIs" dxfId="5" priority="2" stopIfTrue="1" operator="lessThan">
      <formula>$K10</formula>
    </cfRule>
  </conditionalFormatting>
  <conditionalFormatting sqref="D10:G10">
    <cfRule type="cellIs" dxfId="4" priority="3" stopIfTrue="1" operator="equal">
      <formula>"Select Project Code"</formula>
    </cfRule>
  </conditionalFormatting>
  <printOptions horizontalCentered="1"/>
  <pageMargins left="0.55118110236220474" right="0.55118110236220474" top="0.39370078740157483" bottom="0.39370078740157483" header="0.51181102362204722" footer="0.19685039370078741"/>
  <pageSetup paperSize="9" scale="57" orientation="portrait" errors="dash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H18" sqref="H18"/>
    </sheetView>
  </sheetViews>
  <sheetFormatPr defaultColWidth="11.42578125" defaultRowHeight="15"/>
  <cols>
    <col min="1" max="1" width="31.42578125" style="197" bestFit="1" customWidth="1"/>
    <col min="2" max="2" width="19" style="197" bestFit="1" customWidth="1"/>
    <col min="3" max="3" width="21.42578125" style="197" customWidth="1"/>
    <col min="4" max="4" width="16.28515625" style="197" bestFit="1" customWidth="1"/>
    <col min="5" max="5" width="33.85546875" style="198" customWidth="1"/>
    <col min="6" max="16384" width="11.42578125" style="197"/>
  </cols>
  <sheetData>
    <row r="1" spans="1:6" s="191" customFormat="1" ht="12.75">
      <c r="A1" s="188" t="s">
        <v>322</v>
      </c>
      <c r="B1" s="189"/>
      <c r="C1" s="189"/>
      <c r="D1" s="189"/>
      <c r="E1" s="190"/>
    </row>
    <row r="2" spans="1:6" s="191" customFormat="1" ht="12.75">
      <c r="A2" s="204" t="s">
        <v>323</v>
      </c>
      <c r="B2" s="192" t="s">
        <v>311</v>
      </c>
      <c r="C2" s="192" t="s">
        <v>310</v>
      </c>
      <c r="D2" s="192" t="s">
        <v>312</v>
      </c>
      <c r="E2" s="204" t="s">
        <v>324</v>
      </c>
    </row>
    <row r="3" spans="1:6" s="191" customFormat="1" ht="12.75">
      <c r="A3" s="193" t="s">
        <v>325</v>
      </c>
      <c r="B3" s="195">
        <v>40603</v>
      </c>
      <c r="C3" s="195">
        <v>40603</v>
      </c>
      <c r="D3" s="208">
        <v>40603</v>
      </c>
      <c r="E3" s="194"/>
      <c r="F3" s="207"/>
    </row>
    <row r="4" spans="1:6" s="191" customFormat="1" ht="12.75">
      <c r="A4" s="193" t="s">
        <v>326</v>
      </c>
      <c r="B4" s="195">
        <v>40659</v>
      </c>
      <c r="C4" s="195">
        <v>40659</v>
      </c>
      <c r="D4" s="208">
        <v>40659</v>
      </c>
      <c r="E4" s="194"/>
    </row>
    <row r="5" spans="1:6" s="191" customFormat="1" ht="12.75">
      <c r="A5" s="193" t="s">
        <v>328</v>
      </c>
      <c r="B5" s="195">
        <v>41143</v>
      </c>
      <c r="C5" s="195">
        <v>41183</v>
      </c>
      <c r="D5" s="195">
        <v>41235</v>
      </c>
      <c r="E5" s="194"/>
    </row>
    <row r="6" spans="1:6" s="191" customFormat="1" ht="12.75">
      <c r="A6" s="193" t="s">
        <v>329</v>
      </c>
      <c r="B6" s="195">
        <v>41212</v>
      </c>
      <c r="C6" s="195">
        <v>41250</v>
      </c>
      <c r="D6" s="206">
        <v>41305</v>
      </c>
      <c r="E6" s="194"/>
    </row>
    <row r="7" spans="1:6" s="191" customFormat="1" ht="12.75">
      <c r="A7" s="193" t="s">
        <v>327</v>
      </c>
      <c r="B7" s="195" t="s">
        <v>142</v>
      </c>
      <c r="C7" s="195">
        <v>41341</v>
      </c>
      <c r="D7" s="195">
        <v>41397</v>
      </c>
      <c r="E7" s="194"/>
    </row>
    <row r="8" spans="1:6" s="191" customFormat="1" ht="12.75">
      <c r="A8" s="192" t="s">
        <v>330</v>
      </c>
      <c r="B8" s="195"/>
      <c r="C8" s="195"/>
      <c r="D8" s="195"/>
      <c r="E8" s="196"/>
    </row>
    <row r="9" spans="1:6" s="191" customFormat="1" ht="12.75">
      <c r="A9" s="193" t="s">
        <v>331</v>
      </c>
      <c r="B9" s="195">
        <v>41024</v>
      </c>
      <c r="C9" s="195">
        <v>41046</v>
      </c>
      <c r="D9" s="208">
        <v>41110</v>
      </c>
      <c r="E9" s="196" t="s">
        <v>275</v>
      </c>
    </row>
    <row r="10" spans="1:6" s="191" customFormat="1" ht="33.75">
      <c r="A10" s="193" t="s">
        <v>332</v>
      </c>
      <c r="B10" s="195">
        <v>41044</v>
      </c>
      <c r="C10" s="195">
        <v>41058</v>
      </c>
      <c r="D10" s="208">
        <v>41134</v>
      </c>
      <c r="E10" s="196" t="s">
        <v>775</v>
      </c>
    </row>
    <row r="11" spans="1:6" s="191" customFormat="1" ht="22.5">
      <c r="A11" s="191" t="s">
        <v>334</v>
      </c>
      <c r="B11" s="195">
        <v>41101</v>
      </c>
      <c r="C11" s="195">
        <v>41114</v>
      </c>
      <c r="D11" s="195">
        <v>41156</v>
      </c>
      <c r="E11" s="196" t="s">
        <v>59</v>
      </c>
      <c r="F11" s="205"/>
    </row>
    <row r="12" spans="1:6" s="191" customFormat="1" ht="22.5">
      <c r="A12" s="193" t="s">
        <v>337</v>
      </c>
      <c r="B12" s="195">
        <v>41143</v>
      </c>
      <c r="C12" s="195">
        <v>41157</v>
      </c>
      <c r="D12" s="195">
        <v>41173</v>
      </c>
      <c r="E12" s="196" t="s">
        <v>59</v>
      </c>
      <c r="F12" s="205"/>
    </row>
    <row r="13" spans="1:6" s="191" customFormat="1" ht="22.5">
      <c r="A13" s="193" t="s">
        <v>143</v>
      </c>
      <c r="B13" s="195" t="s">
        <v>142</v>
      </c>
      <c r="C13" s="195">
        <v>41038</v>
      </c>
      <c r="D13" s="195">
        <v>41186</v>
      </c>
      <c r="E13" s="196" t="s">
        <v>313</v>
      </c>
      <c r="F13" s="205"/>
    </row>
    <row r="14" spans="1:6" s="191" customFormat="1" ht="12.75">
      <c r="A14" s="193" t="s">
        <v>333</v>
      </c>
      <c r="B14" s="195" t="s">
        <v>142</v>
      </c>
      <c r="C14" s="195" t="s">
        <v>142</v>
      </c>
      <c r="D14" s="195">
        <v>41201</v>
      </c>
      <c r="E14" s="196" t="s">
        <v>144</v>
      </c>
      <c r="F14" s="205"/>
    </row>
    <row r="15" spans="1:6" s="191" customFormat="1" ht="22.5">
      <c r="A15" s="193" t="s">
        <v>336</v>
      </c>
      <c r="B15" s="195">
        <v>41103</v>
      </c>
      <c r="C15" s="195">
        <v>41130</v>
      </c>
      <c r="D15" s="195">
        <v>41215</v>
      </c>
      <c r="E15" s="196" t="s">
        <v>60</v>
      </c>
    </row>
    <row r="16" spans="1:6" s="191" customFormat="1" ht="12.75">
      <c r="A16" s="193" t="s">
        <v>335</v>
      </c>
      <c r="B16" s="195">
        <v>41089</v>
      </c>
      <c r="C16" s="195">
        <v>41116</v>
      </c>
      <c r="D16" s="195">
        <v>41208</v>
      </c>
      <c r="E16" s="196" t="s">
        <v>61</v>
      </c>
    </row>
    <row r="17" spans="1:5" s="191" customFormat="1" ht="33.75">
      <c r="A17" s="193" t="s">
        <v>338</v>
      </c>
      <c r="B17" s="195">
        <v>40890</v>
      </c>
      <c r="C17" s="195">
        <v>40942</v>
      </c>
      <c r="D17" s="195">
        <v>41165</v>
      </c>
      <c r="E17" s="196" t="s">
        <v>499</v>
      </c>
    </row>
    <row r="18" spans="1:5" s="191" customFormat="1" ht="33.75">
      <c r="A18" s="193" t="s">
        <v>339</v>
      </c>
      <c r="B18" s="195" t="s">
        <v>142</v>
      </c>
      <c r="C18" s="195" t="s">
        <v>142</v>
      </c>
      <c r="D18" s="195">
        <v>41213</v>
      </c>
      <c r="E18" s="196" t="s">
        <v>276</v>
      </c>
    </row>
    <row r="19" spans="1:5" s="191" customFormat="1" ht="22.5">
      <c r="A19" s="193" t="s">
        <v>340</v>
      </c>
      <c r="B19" s="195">
        <v>41103</v>
      </c>
      <c r="C19" s="195">
        <v>41130</v>
      </c>
      <c r="D19" s="195">
        <v>41215</v>
      </c>
      <c r="E19" s="196" t="s">
        <v>498</v>
      </c>
    </row>
    <row r="20" spans="1:5" s="191" customFormat="1" ht="12.75">
      <c r="A20" s="193" t="s">
        <v>341</v>
      </c>
      <c r="B20" s="195">
        <v>41142</v>
      </c>
      <c r="C20" s="195">
        <v>41157</v>
      </c>
      <c r="D20" s="195">
        <v>41228</v>
      </c>
      <c r="E20" s="196" t="s">
        <v>274</v>
      </c>
    </row>
    <row r="21" spans="1:5" s="191" customFormat="1" ht="22.5">
      <c r="A21" s="193" t="s">
        <v>342</v>
      </c>
      <c r="B21" s="195">
        <v>41096</v>
      </c>
      <c r="C21" s="195">
        <v>41116</v>
      </c>
      <c r="D21" s="195">
        <v>41208</v>
      </c>
      <c r="E21" s="196" t="s">
        <v>277</v>
      </c>
    </row>
    <row r="22" spans="1:5" s="191" customFormat="1" ht="33.75">
      <c r="A22" s="193" t="s">
        <v>568</v>
      </c>
      <c r="B22" s="195">
        <v>41122</v>
      </c>
      <c r="C22" s="195">
        <v>41145</v>
      </c>
      <c r="D22" s="195">
        <v>41220</v>
      </c>
      <c r="E22" s="196" t="s">
        <v>497</v>
      </c>
    </row>
    <row r="23" spans="1:5" s="191" customFormat="1" ht="22.5">
      <c r="A23" s="193" t="s">
        <v>343</v>
      </c>
      <c r="B23" s="195">
        <v>41088</v>
      </c>
      <c r="C23" s="195">
        <v>41151</v>
      </c>
      <c r="D23" s="195">
        <v>41228</v>
      </c>
      <c r="E23" s="196" t="s">
        <v>314</v>
      </c>
    </row>
  </sheetData>
  <phoneticPr fontId="52" type="noConversion"/>
  <conditionalFormatting sqref="D11:D23 D5:D8">
    <cfRule type="cellIs" dxfId="3" priority="1" stopIfTrue="1" operator="greaterThan">
      <formula>C5</formula>
    </cfRule>
    <cfRule type="cellIs" dxfId="2" priority="2" stopIfTrue="1" operator="lessThanOrEqual">
      <formula>C5</formula>
    </cfRule>
  </conditionalFormatting>
  <pageMargins left="0.75" right="0.75" top="1" bottom="1" header="0.5" footer="0.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77"/>
  <sheetViews>
    <sheetView workbookViewId="0">
      <selection activeCell="D22" sqref="D22"/>
    </sheetView>
  </sheetViews>
  <sheetFormatPr defaultRowHeight="12.75"/>
  <cols>
    <col min="2" max="2" width="13.28515625" bestFit="1" customWidth="1"/>
    <col min="3" max="3" width="4.85546875" bestFit="1" customWidth="1"/>
    <col min="4" max="4" width="94.140625" bestFit="1" customWidth="1"/>
    <col min="5" max="5" width="9.85546875" bestFit="1" customWidth="1"/>
  </cols>
  <sheetData>
    <row r="1" spans="1:5">
      <c r="A1" t="s">
        <v>90</v>
      </c>
      <c r="B1" t="s">
        <v>87</v>
      </c>
      <c r="C1" t="s">
        <v>67</v>
      </c>
      <c r="D1" t="s">
        <v>91</v>
      </c>
      <c r="E1" t="s">
        <v>92</v>
      </c>
    </row>
    <row r="2" spans="1:5">
      <c r="A2" t="s">
        <v>93</v>
      </c>
      <c r="B2" t="s">
        <v>89</v>
      </c>
      <c r="C2">
        <v>0</v>
      </c>
      <c r="D2" t="s">
        <v>99</v>
      </c>
    </row>
    <row r="3" spans="1:5">
      <c r="A3" t="s">
        <v>93</v>
      </c>
      <c r="B3" t="s">
        <v>89</v>
      </c>
      <c r="C3">
        <v>0</v>
      </c>
      <c r="D3" t="s">
        <v>100</v>
      </c>
    </row>
    <row r="4" spans="1:5">
      <c r="A4" t="s">
        <v>93</v>
      </c>
      <c r="B4" t="s">
        <v>89</v>
      </c>
      <c r="C4">
        <v>0</v>
      </c>
      <c r="D4" t="s">
        <v>101</v>
      </c>
    </row>
    <row r="5" spans="1:5">
      <c r="A5" t="s">
        <v>93</v>
      </c>
      <c r="B5" t="s">
        <v>89</v>
      </c>
      <c r="C5">
        <v>1</v>
      </c>
      <c r="D5" t="s">
        <v>102</v>
      </c>
    </row>
    <row r="6" spans="1:5">
      <c r="A6" t="s">
        <v>93</v>
      </c>
      <c r="B6" t="s">
        <v>89</v>
      </c>
      <c r="C6">
        <v>1</v>
      </c>
      <c r="D6" t="s">
        <v>103</v>
      </c>
    </row>
    <row r="7" spans="1:5">
      <c r="A7" t="s">
        <v>93</v>
      </c>
      <c r="B7" t="s">
        <v>89</v>
      </c>
      <c r="C7">
        <v>1</v>
      </c>
      <c r="D7" t="s">
        <v>104</v>
      </c>
    </row>
    <row r="8" spans="1:5">
      <c r="A8" t="s">
        <v>93</v>
      </c>
      <c r="B8" t="s">
        <v>89</v>
      </c>
      <c r="C8">
        <v>1</v>
      </c>
      <c r="D8" t="s">
        <v>105</v>
      </c>
    </row>
    <row r="9" spans="1:5">
      <c r="A9" t="s">
        <v>93</v>
      </c>
      <c r="B9" t="s">
        <v>89</v>
      </c>
      <c r="C9">
        <v>3</v>
      </c>
      <c r="D9" t="s">
        <v>106</v>
      </c>
    </row>
    <row r="10" spans="1:5">
      <c r="A10" t="s">
        <v>93</v>
      </c>
      <c r="B10" t="s">
        <v>89</v>
      </c>
      <c r="C10">
        <v>3</v>
      </c>
      <c r="D10" t="s">
        <v>107</v>
      </c>
    </row>
    <row r="11" spans="1:5">
      <c r="A11" t="s">
        <v>93</v>
      </c>
      <c r="B11" t="s">
        <v>89</v>
      </c>
      <c r="C11">
        <v>3</v>
      </c>
      <c r="D11" t="s">
        <v>108</v>
      </c>
    </row>
    <row r="12" spans="1:5">
      <c r="A12" t="s">
        <v>93</v>
      </c>
      <c r="B12" t="s">
        <v>89</v>
      </c>
      <c r="C12">
        <v>3</v>
      </c>
      <c r="D12" t="s">
        <v>109</v>
      </c>
    </row>
    <row r="13" spans="1:5">
      <c r="A13" t="s">
        <v>93</v>
      </c>
      <c r="B13" t="s">
        <v>89</v>
      </c>
      <c r="C13">
        <v>3</v>
      </c>
      <c r="D13" t="s">
        <v>110</v>
      </c>
    </row>
    <row r="14" spans="1:5">
      <c r="A14" t="s">
        <v>93</v>
      </c>
      <c r="B14" t="s">
        <v>89</v>
      </c>
      <c r="C14">
        <v>3</v>
      </c>
      <c r="D14" t="s">
        <v>111</v>
      </c>
    </row>
    <row r="15" spans="1:5">
      <c r="A15" t="s">
        <v>93</v>
      </c>
      <c r="B15" t="s">
        <v>89</v>
      </c>
      <c r="C15">
        <v>3</v>
      </c>
      <c r="D15" t="s">
        <v>112</v>
      </c>
    </row>
    <row r="16" spans="1:5">
      <c r="A16" t="s">
        <v>93</v>
      </c>
      <c r="B16" t="s">
        <v>89</v>
      </c>
      <c r="C16">
        <v>3</v>
      </c>
      <c r="D16" t="s">
        <v>113</v>
      </c>
    </row>
    <row r="17" spans="1:4">
      <c r="A17" t="s">
        <v>93</v>
      </c>
      <c r="B17" t="s">
        <v>89</v>
      </c>
      <c r="C17">
        <v>3</v>
      </c>
      <c r="D17" t="s">
        <v>114</v>
      </c>
    </row>
    <row r="18" spans="1:4">
      <c r="A18" t="s">
        <v>93</v>
      </c>
      <c r="B18" t="s">
        <v>89</v>
      </c>
      <c r="C18">
        <v>8</v>
      </c>
      <c r="D18" t="s">
        <v>103</v>
      </c>
    </row>
    <row r="19" spans="1:4">
      <c r="A19" t="s">
        <v>93</v>
      </c>
      <c r="B19" t="s">
        <v>89</v>
      </c>
      <c r="C19">
        <v>9</v>
      </c>
      <c r="D19" t="s">
        <v>115</v>
      </c>
    </row>
    <row r="20" spans="1:4">
      <c r="A20" t="s">
        <v>93</v>
      </c>
      <c r="B20" t="s">
        <v>89</v>
      </c>
      <c r="C20">
        <v>9</v>
      </c>
      <c r="D20" t="s">
        <v>116</v>
      </c>
    </row>
    <row r="21" spans="1:4">
      <c r="A21" t="s">
        <v>94</v>
      </c>
      <c r="B21" t="s">
        <v>89</v>
      </c>
      <c r="C21">
        <v>99</v>
      </c>
      <c r="D21" t="s">
        <v>148</v>
      </c>
    </row>
    <row r="22" spans="1:4">
      <c r="A22" t="s">
        <v>94</v>
      </c>
      <c r="B22" t="s">
        <v>89</v>
      </c>
      <c r="C22">
        <v>99</v>
      </c>
      <c r="D22" t="s">
        <v>147</v>
      </c>
    </row>
    <row r="23" spans="1:4">
      <c r="A23" t="s">
        <v>94</v>
      </c>
      <c r="B23" t="s">
        <v>89</v>
      </c>
      <c r="C23">
        <v>99</v>
      </c>
      <c r="D23" t="s">
        <v>146</v>
      </c>
    </row>
    <row r="24" spans="1:4">
      <c r="A24" t="s">
        <v>94</v>
      </c>
      <c r="B24" t="s">
        <v>89</v>
      </c>
      <c r="C24">
        <v>1</v>
      </c>
      <c r="D24" t="s">
        <v>117</v>
      </c>
    </row>
    <row r="25" spans="1:4">
      <c r="A25" t="s">
        <v>94</v>
      </c>
      <c r="B25" t="s">
        <v>89</v>
      </c>
      <c r="C25">
        <v>1</v>
      </c>
      <c r="D25" t="s">
        <v>118</v>
      </c>
    </row>
    <row r="26" spans="1:4">
      <c r="A26" t="s">
        <v>94</v>
      </c>
      <c r="B26" t="s">
        <v>89</v>
      </c>
      <c r="C26">
        <v>1</v>
      </c>
      <c r="D26" t="s">
        <v>119</v>
      </c>
    </row>
    <row r="27" spans="1:4">
      <c r="A27" t="s">
        <v>94</v>
      </c>
      <c r="B27" t="s">
        <v>89</v>
      </c>
      <c r="C27">
        <v>1</v>
      </c>
      <c r="D27" t="s">
        <v>120</v>
      </c>
    </row>
    <row r="28" spans="1:4">
      <c r="A28" t="s">
        <v>94</v>
      </c>
      <c r="B28" t="s">
        <v>89</v>
      </c>
      <c r="C28">
        <v>1</v>
      </c>
      <c r="D28" t="s">
        <v>121</v>
      </c>
    </row>
    <row r="29" spans="1:4">
      <c r="A29" t="s">
        <v>94</v>
      </c>
      <c r="B29" t="s">
        <v>89</v>
      </c>
      <c r="C29">
        <v>3</v>
      </c>
      <c r="D29" t="s">
        <v>147</v>
      </c>
    </row>
    <row r="30" spans="1:4">
      <c r="A30" t="s">
        <v>94</v>
      </c>
      <c r="B30" t="s">
        <v>89</v>
      </c>
      <c r="C30">
        <v>3</v>
      </c>
      <c r="D30" t="s">
        <v>149</v>
      </c>
    </row>
    <row r="31" spans="1:4">
      <c r="A31" t="s">
        <v>94</v>
      </c>
      <c r="B31" t="s">
        <v>89</v>
      </c>
      <c r="C31">
        <v>3</v>
      </c>
      <c r="D31" t="s">
        <v>95</v>
      </c>
    </row>
    <row r="32" spans="1:4">
      <c r="A32" t="s">
        <v>94</v>
      </c>
      <c r="B32" t="s">
        <v>89</v>
      </c>
      <c r="C32">
        <v>3</v>
      </c>
      <c r="D32" t="s">
        <v>122</v>
      </c>
    </row>
    <row r="33" spans="1:4">
      <c r="A33" t="s">
        <v>94</v>
      </c>
      <c r="B33" t="s">
        <v>89</v>
      </c>
      <c r="C33">
        <v>3</v>
      </c>
      <c r="D33" t="s">
        <v>123</v>
      </c>
    </row>
    <row r="34" spans="1:4">
      <c r="A34" t="s">
        <v>94</v>
      </c>
      <c r="B34" t="s">
        <v>89</v>
      </c>
      <c r="C34">
        <v>3</v>
      </c>
      <c r="D34" t="s">
        <v>124</v>
      </c>
    </row>
    <row r="35" spans="1:4">
      <c r="A35" t="s">
        <v>94</v>
      </c>
      <c r="B35" t="s">
        <v>89</v>
      </c>
      <c r="C35">
        <v>3</v>
      </c>
      <c r="D35" t="s">
        <v>125</v>
      </c>
    </row>
    <row r="36" spans="1:4">
      <c r="A36" t="s">
        <v>94</v>
      </c>
      <c r="B36" t="s">
        <v>89</v>
      </c>
      <c r="C36">
        <v>3</v>
      </c>
      <c r="D36" t="s">
        <v>126</v>
      </c>
    </row>
    <row r="37" spans="1:4">
      <c r="A37" t="s">
        <v>94</v>
      </c>
      <c r="B37" t="s">
        <v>89</v>
      </c>
      <c r="C37">
        <v>3</v>
      </c>
      <c r="D37" t="s">
        <v>127</v>
      </c>
    </row>
    <row r="38" spans="1:4">
      <c r="A38" t="s">
        <v>94</v>
      </c>
      <c r="B38" t="s">
        <v>89</v>
      </c>
      <c r="C38">
        <v>3</v>
      </c>
      <c r="D38" t="s">
        <v>128</v>
      </c>
    </row>
    <row r="39" spans="1:4">
      <c r="A39" t="s">
        <v>94</v>
      </c>
      <c r="B39" t="s">
        <v>89</v>
      </c>
      <c r="C39">
        <v>3</v>
      </c>
      <c r="D39" t="s">
        <v>129</v>
      </c>
    </row>
    <row r="40" spans="1:4">
      <c r="A40" t="s">
        <v>94</v>
      </c>
      <c r="B40" t="s">
        <v>89</v>
      </c>
      <c r="C40">
        <v>4</v>
      </c>
      <c r="D40" t="s">
        <v>130</v>
      </c>
    </row>
    <row r="41" spans="1:4">
      <c r="A41" t="s">
        <v>94</v>
      </c>
      <c r="B41" t="s">
        <v>89</v>
      </c>
      <c r="C41">
        <v>6</v>
      </c>
      <c r="D41" t="s">
        <v>131</v>
      </c>
    </row>
    <row r="42" spans="1:4">
      <c r="A42" t="s">
        <v>94</v>
      </c>
      <c r="B42" t="s">
        <v>89</v>
      </c>
      <c r="C42">
        <v>6</v>
      </c>
      <c r="D42" t="s">
        <v>132</v>
      </c>
    </row>
    <row r="43" spans="1:4">
      <c r="A43" t="s">
        <v>94</v>
      </c>
      <c r="B43" t="s">
        <v>89</v>
      </c>
      <c r="C43">
        <v>6</v>
      </c>
      <c r="D43" t="s">
        <v>133</v>
      </c>
    </row>
    <row r="44" spans="1:4">
      <c r="A44" t="s">
        <v>94</v>
      </c>
      <c r="B44" t="s">
        <v>89</v>
      </c>
      <c r="C44">
        <v>6</v>
      </c>
      <c r="D44" t="s">
        <v>134</v>
      </c>
    </row>
    <row r="45" spans="1:4">
      <c r="A45" t="s">
        <v>94</v>
      </c>
      <c r="B45" t="s">
        <v>89</v>
      </c>
      <c r="C45">
        <v>6</v>
      </c>
      <c r="D45" t="s">
        <v>135</v>
      </c>
    </row>
    <row r="46" spans="1:4">
      <c r="A46" t="s">
        <v>94</v>
      </c>
      <c r="B46" t="s">
        <v>89</v>
      </c>
      <c r="C46">
        <v>8</v>
      </c>
      <c r="D46" t="s">
        <v>136</v>
      </c>
    </row>
    <row r="47" spans="1:4">
      <c r="A47" t="s">
        <v>94</v>
      </c>
      <c r="B47" t="s">
        <v>89</v>
      </c>
      <c r="C47">
        <v>8</v>
      </c>
      <c r="D47" t="s">
        <v>137</v>
      </c>
    </row>
    <row r="48" spans="1:4">
      <c r="A48" t="s">
        <v>94</v>
      </c>
      <c r="B48" t="s">
        <v>89</v>
      </c>
      <c r="C48">
        <v>10</v>
      </c>
      <c r="D48" t="s">
        <v>138</v>
      </c>
    </row>
    <row r="49" spans="1:5">
      <c r="A49" t="s">
        <v>94</v>
      </c>
      <c r="B49" t="s">
        <v>89</v>
      </c>
      <c r="C49">
        <v>13</v>
      </c>
      <c r="D49" t="s">
        <v>139</v>
      </c>
    </row>
    <row r="50" spans="1:5">
      <c r="A50" t="s">
        <v>94</v>
      </c>
      <c r="B50" t="s">
        <v>89</v>
      </c>
      <c r="C50">
        <v>13</v>
      </c>
      <c r="D50" t="s">
        <v>96</v>
      </c>
    </row>
    <row r="51" spans="1:5">
      <c r="A51" t="s">
        <v>94</v>
      </c>
      <c r="B51" t="s">
        <v>89</v>
      </c>
      <c r="C51">
        <v>13</v>
      </c>
      <c r="D51" t="s">
        <v>140</v>
      </c>
    </row>
    <row r="52" spans="1:5">
      <c r="A52" t="s">
        <v>94</v>
      </c>
      <c r="B52" t="s">
        <v>89</v>
      </c>
      <c r="C52">
        <v>13</v>
      </c>
      <c r="D52" t="s">
        <v>97</v>
      </c>
    </row>
    <row r="53" spans="1:5">
      <c r="A53" t="s">
        <v>94</v>
      </c>
      <c r="B53" t="s">
        <v>89</v>
      </c>
      <c r="C53">
        <v>13</v>
      </c>
      <c r="D53" t="s">
        <v>141</v>
      </c>
    </row>
    <row r="54" spans="1:5">
      <c r="A54" t="s">
        <v>94</v>
      </c>
      <c r="B54" t="s">
        <v>89</v>
      </c>
      <c r="C54">
        <v>13</v>
      </c>
      <c r="D54" t="s">
        <v>145</v>
      </c>
    </row>
    <row r="55" spans="1:5">
      <c r="A55" t="s">
        <v>94</v>
      </c>
      <c r="B55" t="s">
        <v>89</v>
      </c>
      <c r="C55">
        <v>13</v>
      </c>
      <c r="D55" t="s">
        <v>141</v>
      </c>
    </row>
    <row r="56" spans="1:5">
      <c r="A56" t="s">
        <v>98</v>
      </c>
      <c r="B56" t="s">
        <v>89</v>
      </c>
      <c r="C56">
        <v>99</v>
      </c>
      <c r="D56" t="s">
        <v>150</v>
      </c>
      <c r="E56" s="107" t="s">
        <v>170</v>
      </c>
    </row>
    <row r="57" spans="1:5">
      <c r="A57" t="s">
        <v>98</v>
      </c>
      <c r="B57" t="s">
        <v>89</v>
      </c>
      <c r="C57">
        <v>99</v>
      </c>
      <c r="D57" t="s">
        <v>151</v>
      </c>
      <c r="E57" s="107" t="s">
        <v>170</v>
      </c>
    </row>
    <row r="58" spans="1:5">
      <c r="A58" t="s">
        <v>98</v>
      </c>
      <c r="B58" t="s">
        <v>89</v>
      </c>
      <c r="C58">
        <v>99</v>
      </c>
      <c r="D58" t="s">
        <v>152</v>
      </c>
      <c r="E58" s="107" t="s">
        <v>170</v>
      </c>
    </row>
    <row r="59" spans="1:5">
      <c r="A59" t="s">
        <v>98</v>
      </c>
      <c r="B59" t="s">
        <v>89</v>
      </c>
      <c r="C59">
        <v>99</v>
      </c>
      <c r="D59" t="s">
        <v>164</v>
      </c>
    </row>
    <row r="60" spans="1:5">
      <c r="A60" t="s">
        <v>98</v>
      </c>
      <c r="B60" t="s">
        <v>89</v>
      </c>
      <c r="C60">
        <v>1</v>
      </c>
      <c r="D60" t="s">
        <v>153</v>
      </c>
    </row>
    <row r="61" spans="1:5">
      <c r="A61" t="s">
        <v>98</v>
      </c>
      <c r="B61" t="s">
        <v>89</v>
      </c>
      <c r="C61">
        <v>1</v>
      </c>
      <c r="D61" t="s">
        <v>154</v>
      </c>
      <c r="E61" s="107"/>
    </row>
    <row r="62" spans="1:5">
      <c r="A62" t="s">
        <v>98</v>
      </c>
      <c r="B62" t="s">
        <v>89</v>
      </c>
      <c r="C62">
        <v>1</v>
      </c>
      <c r="D62" t="s">
        <v>155</v>
      </c>
    </row>
    <row r="63" spans="1:5">
      <c r="A63" t="s">
        <v>98</v>
      </c>
      <c r="B63" t="s">
        <v>89</v>
      </c>
      <c r="C63">
        <v>1</v>
      </c>
      <c r="D63" t="s">
        <v>165</v>
      </c>
    </row>
    <row r="64" spans="1:5">
      <c r="A64" t="s">
        <v>98</v>
      </c>
      <c r="B64" t="s">
        <v>89</v>
      </c>
      <c r="C64">
        <v>3</v>
      </c>
      <c r="D64" t="s">
        <v>156</v>
      </c>
      <c r="E64" s="107" t="s">
        <v>170</v>
      </c>
    </row>
    <row r="65" spans="1:5">
      <c r="A65" t="s">
        <v>98</v>
      </c>
      <c r="B65" t="s">
        <v>89</v>
      </c>
      <c r="C65">
        <v>3</v>
      </c>
      <c r="D65" t="s">
        <v>157</v>
      </c>
    </row>
    <row r="66" spans="1:5">
      <c r="A66" t="s">
        <v>98</v>
      </c>
      <c r="B66" t="s">
        <v>89</v>
      </c>
      <c r="C66">
        <v>5</v>
      </c>
      <c r="D66" t="s">
        <v>158</v>
      </c>
    </row>
    <row r="67" spans="1:5">
      <c r="A67" t="s">
        <v>98</v>
      </c>
      <c r="B67" t="s">
        <v>89</v>
      </c>
      <c r="C67">
        <v>6</v>
      </c>
      <c r="D67" t="s">
        <v>159</v>
      </c>
    </row>
    <row r="68" spans="1:5">
      <c r="A68" t="s">
        <v>98</v>
      </c>
      <c r="B68" t="s">
        <v>89</v>
      </c>
      <c r="C68">
        <v>6</v>
      </c>
      <c r="D68" t="s">
        <v>160</v>
      </c>
    </row>
    <row r="69" spans="1:5">
      <c r="A69" t="s">
        <v>98</v>
      </c>
      <c r="B69" t="s">
        <v>89</v>
      </c>
      <c r="C69">
        <v>6</v>
      </c>
      <c r="D69" t="s">
        <v>161</v>
      </c>
    </row>
    <row r="70" spans="1:5">
      <c r="A70" t="s">
        <v>98</v>
      </c>
      <c r="B70" t="s">
        <v>89</v>
      </c>
      <c r="C70">
        <v>6</v>
      </c>
      <c r="D70" t="s">
        <v>162</v>
      </c>
    </row>
    <row r="71" spans="1:5">
      <c r="A71" t="s">
        <v>98</v>
      </c>
      <c r="B71" t="s">
        <v>89</v>
      </c>
      <c r="C71">
        <v>8</v>
      </c>
      <c r="D71" t="s">
        <v>163</v>
      </c>
    </row>
    <row r="72" spans="1:5">
      <c r="A72" t="s">
        <v>98</v>
      </c>
      <c r="B72" t="s">
        <v>89</v>
      </c>
      <c r="C72" t="s">
        <v>285</v>
      </c>
      <c r="D72" t="s">
        <v>166</v>
      </c>
      <c r="E72" s="107" t="s">
        <v>170</v>
      </c>
    </row>
    <row r="73" spans="1:5">
      <c r="A73" t="s">
        <v>98</v>
      </c>
      <c r="B73" t="s">
        <v>89</v>
      </c>
      <c r="C73">
        <v>99</v>
      </c>
      <c r="D73" t="s">
        <v>167</v>
      </c>
      <c r="E73" s="107" t="s">
        <v>170</v>
      </c>
    </row>
    <row r="74" spans="1:5">
      <c r="A74" t="s">
        <v>98</v>
      </c>
      <c r="B74" t="s">
        <v>89</v>
      </c>
      <c r="C74">
        <v>1</v>
      </c>
      <c r="D74" t="s">
        <v>168</v>
      </c>
      <c r="E74" s="107" t="s">
        <v>170</v>
      </c>
    </row>
    <row r="75" spans="1:5">
      <c r="A75" t="s">
        <v>98</v>
      </c>
      <c r="B75" t="s">
        <v>89</v>
      </c>
      <c r="C75">
        <v>9</v>
      </c>
      <c r="D75" t="s">
        <v>169</v>
      </c>
      <c r="E75" s="107"/>
    </row>
    <row r="76" spans="1:5">
      <c r="A76" t="s">
        <v>98</v>
      </c>
      <c r="B76" t="s">
        <v>171</v>
      </c>
      <c r="C76">
        <v>99</v>
      </c>
      <c r="D76" t="s">
        <v>167</v>
      </c>
      <c r="E76" s="107" t="s">
        <v>170</v>
      </c>
    </row>
    <row r="77" spans="1:5">
      <c r="A77" t="s">
        <v>98</v>
      </c>
      <c r="B77" t="s">
        <v>171</v>
      </c>
      <c r="C77">
        <v>9</v>
      </c>
      <c r="D77" t="s">
        <v>169</v>
      </c>
      <c r="E77" s="107" t="s">
        <v>170</v>
      </c>
    </row>
    <row r="78" spans="1:5">
      <c r="A78" t="s">
        <v>93</v>
      </c>
      <c r="B78" t="s">
        <v>171</v>
      </c>
      <c r="C78">
        <v>1</v>
      </c>
      <c r="D78" t="s">
        <v>103</v>
      </c>
      <c r="E78" t="s">
        <v>170</v>
      </c>
    </row>
    <row r="79" spans="1:5">
      <c r="A79" t="s">
        <v>93</v>
      </c>
      <c r="B79" t="s">
        <v>171</v>
      </c>
      <c r="C79">
        <v>3</v>
      </c>
      <c r="D79" t="s">
        <v>106</v>
      </c>
      <c r="E79" t="s">
        <v>170</v>
      </c>
    </row>
    <row r="80" spans="1:5">
      <c r="A80" t="s">
        <v>93</v>
      </c>
      <c r="B80" t="s">
        <v>171</v>
      </c>
      <c r="C80">
        <v>3</v>
      </c>
      <c r="D80" t="s">
        <v>111</v>
      </c>
      <c r="E80" t="s">
        <v>170</v>
      </c>
    </row>
    <row r="81" spans="1:5">
      <c r="A81" t="s">
        <v>93</v>
      </c>
      <c r="B81" t="s">
        <v>171</v>
      </c>
      <c r="C81">
        <v>3</v>
      </c>
      <c r="D81" t="s">
        <v>112</v>
      </c>
      <c r="E81" t="s">
        <v>170</v>
      </c>
    </row>
    <row r="82" spans="1:5">
      <c r="A82" t="s">
        <v>93</v>
      </c>
      <c r="B82" t="s">
        <v>171</v>
      </c>
      <c r="C82">
        <v>8</v>
      </c>
      <c r="D82" t="s">
        <v>103</v>
      </c>
      <c r="E82" t="s">
        <v>170</v>
      </c>
    </row>
    <row r="83" spans="1:5">
      <c r="A83" t="s">
        <v>94</v>
      </c>
      <c r="B83" t="s">
        <v>171</v>
      </c>
      <c r="C83">
        <v>99</v>
      </c>
      <c r="D83" t="s">
        <v>146</v>
      </c>
      <c r="E83" t="s">
        <v>170</v>
      </c>
    </row>
    <row r="84" spans="1:5">
      <c r="A84" t="s">
        <v>94</v>
      </c>
      <c r="B84" t="s">
        <v>171</v>
      </c>
      <c r="C84">
        <v>99</v>
      </c>
      <c r="D84" t="s">
        <v>147</v>
      </c>
      <c r="E84" t="s">
        <v>170</v>
      </c>
    </row>
    <row r="85" spans="1:5">
      <c r="A85" t="s">
        <v>94</v>
      </c>
      <c r="B85" t="s">
        <v>171</v>
      </c>
      <c r="C85">
        <v>1</v>
      </c>
      <c r="D85" t="s">
        <v>117</v>
      </c>
      <c r="E85" t="s">
        <v>170</v>
      </c>
    </row>
    <row r="86" spans="1:5">
      <c r="A86" t="s">
        <v>94</v>
      </c>
      <c r="B86" t="s">
        <v>171</v>
      </c>
      <c r="C86">
        <v>1</v>
      </c>
      <c r="D86" t="s">
        <v>119</v>
      </c>
      <c r="E86" t="s">
        <v>170</v>
      </c>
    </row>
    <row r="87" spans="1:5">
      <c r="A87" t="s">
        <v>94</v>
      </c>
      <c r="B87" t="s">
        <v>171</v>
      </c>
      <c r="C87">
        <v>1</v>
      </c>
      <c r="D87" t="s">
        <v>118</v>
      </c>
      <c r="E87" t="s">
        <v>170</v>
      </c>
    </row>
    <row r="88" spans="1:5">
      <c r="A88" t="s">
        <v>94</v>
      </c>
      <c r="B88" t="s">
        <v>171</v>
      </c>
      <c r="C88">
        <v>1</v>
      </c>
      <c r="D88" t="s">
        <v>120</v>
      </c>
      <c r="E88" t="s">
        <v>170</v>
      </c>
    </row>
    <row r="89" spans="1:5">
      <c r="A89" t="s">
        <v>94</v>
      </c>
      <c r="B89" t="s">
        <v>171</v>
      </c>
      <c r="C89">
        <v>3</v>
      </c>
      <c r="D89" t="s">
        <v>147</v>
      </c>
      <c r="E89" t="s">
        <v>170</v>
      </c>
    </row>
    <row r="90" spans="1:5">
      <c r="A90" t="s">
        <v>94</v>
      </c>
      <c r="B90" t="s">
        <v>171</v>
      </c>
      <c r="C90">
        <v>3</v>
      </c>
      <c r="D90" t="s">
        <v>95</v>
      </c>
      <c r="E90" t="s">
        <v>170</v>
      </c>
    </row>
    <row r="91" spans="1:5">
      <c r="A91" t="s">
        <v>94</v>
      </c>
      <c r="B91" t="s">
        <v>171</v>
      </c>
      <c r="C91">
        <v>3</v>
      </c>
      <c r="D91" t="s">
        <v>122</v>
      </c>
      <c r="E91" t="s">
        <v>170</v>
      </c>
    </row>
    <row r="92" spans="1:5">
      <c r="A92" t="s">
        <v>94</v>
      </c>
      <c r="B92" t="s">
        <v>171</v>
      </c>
      <c r="C92">
        <v>3</v>
      </c>
      <c r="D92" t="s">
        <v>123</v>
      </c>
      <c r="E92" t="s">
        <v>170</v>
      </c>
    </row>
    <row r="93" spans="1:5">
      <c r="A93" t="s">
        <v>94</v>
      </c>
      <c r="B93" t="s">
        <v>171</v>
      </c>
      <c r="C93">
        <v>3</v>
      </c>
      <c r="D93" t="s">
        <v>124</v>
      </c>
      <c r="E93" t="s">
        <v>170</v>
      </c>
    </row>
    <row r="94" spans="1:5">
      <c r="A94" t="s">
        <v>94</v>
      </c>
      <c r="B94" t="s">
        <v>171</v>
      </c>
      <c r="C94">
        <v>3</v>
      </c>
      <c r="D94" t="s">
        <v>125</v>
      </c>
      <c r="E94" t="s">
        <v>170</v>
      </c>
    </row>
    <row r="95" spans="1:5">
      <c r="A95" t="s">
        <v>94</v>
      </c>
      <c r="B95" t="s">
        <v>171</v>
      </c>
      <c r="C95">
        <v>3</v>
      </c>
      <c r="D95" t="s">
        <v>126</v>
      </c>
      <c r="E95" t="s">
        <v>170</v>
      </c>
    </row>
    <row r="96" spans="1:5">
      <c r="A96" t="s">
        <v>94</v>
      </c>
      <c r="B96" t="s">
        <v>171</v>
      </c>
      <c r="C96">
        <v>3</v>
      </c>
      <c r="D96" t="s">
        <v>127</v>
      </c>
      <c r="E96" t="s">
        <v>170</v>
      </c>
    </row>
    <row r="97" spans="1:5">
      <c r="A97" t="s">
        <v>94</v>
      </c>
      <c r="B97" t="s">
        <v>171</v>
      </c>
      <c r="C97">
        <v>3</v>
      </c>
      <c r="D97" t="s">
        <v>128</v>
      </c>
      <c r="E97" t="s">
        <v>170</v>
      </c>
    </row>
    <row r="98" spans="1:5">
      <c r="A98" t="s">
        <v>94</v>
      </c>
      <c r="B98" t="s">
        <v>171</v>
      </c>
      <c r="C98">
        <v>3</v>
      </c>
      <c r="D98" t="s">
        <v>129</v>
      </c>
      <c r="E98" t="s">
        <v>170</v>
      </c>
    </row>
    <row r="99" spans="1:5">
      <c r="A99" t="s">
        <v>94</v>
      </c>
      <c r="B99" t="s">
        <v>171</v>
      </c>
      <c r="C99">
        <v>4</v>
      </c>
      <c r="D99" t="s">
        <v>130</v>
      </c>
      <c r="E99" t="s">
        <v>170</v>
      </c>
    </row>
    <row r="100" spans="1:5">
      <c r="A100" t="s">
        <v>94</v>
      </c>
      <c r="B100" t="s">
        <v>171</v>
      </c>
      <c r="C100">
        <v>6</v>
      </c>
      <c r="D100" t="s">
        <v>131</v>
      </c>
      <c r="E100" t="s">
        <v>170</v>
      </c>
    </row>
    <row r="101" spans="1:5">
      <c r="A101" t="s">
        <v>94</v>
      </c>
      <c r="B101" t="s">
        <v>171</v>
      </c>
      <c r="C101">
        <v>6</v>
      </c>
      <c r="D101" t="s">
        <v>132</v>
      </c>
      <c r="E101" t="s">
        <v>170</v>
      </c>
    </row>
    <row r="102" spans="1:5">
      <c r="A102" t="s">
        <v>94</v>
      </c>
      <c r="B102" t="s">
        <v>171</v>
      </c>
      <c r="C102">
        <v>6</v>
      </c>
      <c r="D102" t="s">
        <v>133</v>
      </c>
      <c r="E102" t="s">
        <v>170</v>
      </c>
    </row>
    <row r="103" spans="1:5">
      <c r="A103" t="s">
        <v>94</v>
      </c>
      <c r="B103" t="s">
        <v>171</v>
      </c>
      <c r="C103">
        <v>6</v>
      </c>
      <c r="D103" t="s">
        <v>135</v>
      </c>
      <c r="E103" t="s">
        <v>170</v>
      </c>
    </row>
    <row r="104" spans="1:5">
      <c r="A104" t="s">
        <v>94</v>
      </c>
      <c r="B104" t="s">
        <v>171</v>
      </c>
      <c r="C104">
        <v>13</v>
      </c>
      <c r="D104" t="s">
        <v>96</v>
      </c>
      <c r="E104" t="s">
        <v>170</v>
      </c>
    </row>
    <row r="105" spans="1:5">
      <c r="A105" t="s">
        <v>94</v>
      </c>
      <c r="B105" t="s">
        <v>171</v>
      </c>
      <c r="C105">
        <v>13</v>
      </c>
      <c r="D105" t="s">
        <v>140</v>
      </c>
      <c r="E105" t="s">
        <v>170</v>
      </c>
    </row>
    <row r="106" spans="1:5">
      <c r="A106" t="s">
        <v>94</v>
      </c>
      <c r="B106" t="s">
        <v>171</v>
      </c>
      <c r="C106">
        <v>13</v>
      </c>
      <c r="D106" t="s">
        <v>97</v>
      </c>
      <c r="E106" t="s">
        <v>170</v>
      </c>
    </row>
    <row r="107" spans="1:5">
      <c r="A107" t="s">
        <v>94</v>
      </c>
      <c r="B107" t="s">
        <v>171</v>
      </c>
      <c r="C107">
        <v>13</v>
      </c>
      <c r="D107" t="s">
        <v>141</v>
      </c>
      <c r="E107" t="s">
        <v>170</v>
      </c>
    </row>
    <row r="108" spans="1:5">
      <c r="A108" t="s">
        <v>94</v>
      </c>
      <c r="B108" t="s">
        <v>171</v>
      </c>
      <c r="C108">
        <v>13</v>
      </c>
      <c r="D108" t="s">
        <v>145</v>
      </c>
      <c r="E108" t="s">
        <v>170</v>
      </c>
    </row>
    <row r="109" spans="1:5">
      <c r="A109" t="s">
        <v>94</v>
      </c>
      <c r="B109" t="s">
        <v>171</v>
      </c>
      <c r="C109">
        <v>13</v>
      </c>
      <c r="D109" t="s">
        <v>141</v>
      </c>
      <c r="E109" t="s">
        <v>170</v>
      </c>
    </row>
    <row r="110" spans="1:5">
      <c r="A110" t="s">
        <v>98</v>
      </c>
      <c r="B110" t="s">
        <v>171</v>
      </c>
      <c r="C110">
        <v>5</v>
      </c>
      <c r="D110" t="s">
        <v>158</v>
      </c>
      <c r="E110" t="s">
        <v>170</v>
      </c>
    </row>
    <row r="111" spans="1:5">
      <c r="A111" t="s">
        <v>98</v>
      </c>
      <c r="B111" t="s">
        <v>171</v>
      </c>
      <c r="C111">
        <v>6</v>
      </c>
      <c r="D111" t="s">
        <v>159</v>
      </c>
      <c r="E111" s="107" t="s">
        <v>170</v>
      </c>
    </row>
    <row r="112" spans="1:5">
      <c r="A112" t="s">
        <v>94</v>
      </c>
      <c r="B112" t="s">
        <v>89</v>
      </c>
      <c r="C112">
        <v>1</v>
      </c>
      <c r="D112" t="s">
        <v>172</v>
      </c>
      <c r="E112" t="s">
        <v>170</v>
      </c>
    </row>
    <row r="113" spans="1:5">
      <c r="A113" t="s">
        <v>94</v>
      </c>
      <c r="B113" t="s">
        <v>89</v>
      </c>
      <c r="C113">
        <v>1</v>
      </c>
      <c r="D113" t="s">
        <v>173</v>
      </c>
      <c r="E113" t="s">
        <v>170</v>
      </c>
    </row>
    <row r="114" spans="1:5">
      <c r="A114" t="s">
        <v>94</v>
      </c>
      <c r="B114" t="s">
        <v>89</v>
      </c>
      <c r="C114">
        <v>4</v>
      </c>
      <c r="D114" t="s">
        <v>174</v>
      </c>
      <c r="E114" t="s">
        <v>170</v>
      </c>
    </row>
    <row r="115" spans="1:5">
      <c r="A115" t="s">
        <v>94</v>
      </c>
      <c r="B115" t="s">
        <v>89</v>
      </c>
      <c r="C115">
        <v>5</v>
      </c>
      <c r="D115" t="s">
        <v>175</v>
      </c>
      <c r="E115" t="s">
        <v>170</v>
      </c>
    </row>
    <row r="116" spans="1:5">
      <c r="A116" t="s">
        <v>94</v>
      </c>
      <c r="B116" t="s">
        <v>89</v>
      </c>
      <c r="C116">
        <v>5</v>
      </c>
      <c r="D116" t="s">
        <v>176</v>
      </c>
      <c r="E116" t="s">
        <v>170</v>
      </c>
    </row>
    <row r="117" spans="1:5">
      <c r="A117" t="s">
        <v>94</v>
      </c>
      <c r="B117" t="s">
        <v>89</v>
      </c>
      <c r="C117">
        <v>6</v>
      </c>
      <c r="D117" t="s">
        <v>177</v>
      </c>
      <c r="E117" t="s">
        <v>170</v>
      </c>
    </row>
    <row r="118" spans="1:5">
      <c r="A118" t="s">
        <v>94</v>
      </c>
      <c r="B118" t="s">
        <v>89</v>
      </c>
      <c r="C118">
        <v>6</v>
      </c>
      <c r="D118" t="s">
        <v>178</v>
      </c>
      <c r="E118" t="s">
        <v>170</v>
      </c>
    </row>
    <row r="119" spans="1:5">
      <c r="A119" t="s">
        <v>94</v>
      </c>
      <c r="B119" t="s">
        <v>89</v>
      </c>
      <c r="C119">
        <v>6</v>
      </c>
      <c r="D119" t="s">
        <v>179</v>
      </c>
      <c r="E119" t="s">
        <v>170</v>
      </c>
    </row>
    <row r="120" spans="1:5">
      <c r="A120" t="s">
        <v>94</v>
      </c>
      <c r="B120" t="s">
        <v>89</v>
      </c>
      <c r="C120">
        <v>6</v>
      </c>
      <c r="D120" t="s">
        <v>180</v>
      </c>
      <c r="E120" t="s">
        <v>170</v>
      </c>
    </row>
    <row r="121" spans="1:5">
      <c r="A121" t="s">
        <v>94</v>
      </c>
      <c r="B121" t="s">
        <v>89</v>
      </c>
      <c r="C121">
        <v>6</v>
      </c>
      <c r="D121" t="s">
        <v>181</v>
      </c>
      <c r="E121" t="s">
        <v>170</v>
      </c>
    </row>
    <row r="122" spans="1:5">
      <c r="A122" t="s">
        <v>94</v>
      </c>
      <c r="B122" t="s">
        <v>89</v>
      </c>
      <c r="C122">
        <v>6</v>
      </c>
      <c r="D122" t="s">
        <v>182</v>
      </c>
      <c r="E122" t="s">
        <v>170</v>
      </c>
    </row>
    <row r="123" spans="1:5">
      <c r="A123" t="s">
        <v>94</v>
      </c>
      <c r="B123" t="s">
        <v>89</v>
      </c>
      <c r="C123">
        <v>8</v>
      </c>
      <c r="D123" t="s">
        <v>278</v>
      </c>
      <c r="E123" t="s">
        <v>170</v>
      </c>
    </row>
    <row r="124" spans="1:5">
      <c r="A124" t="s">
        <v>94</v>
      </c>
      <c r="B124" t="s">
        <v>89</v>
      </c>
      <c r="C124">
        <v>8</v>
      </c>
      <c r="D124" t="s">
        <v>279</v>
      </c>
      <c r="E124" t="s">
        <v>170</v>
      </c>
    </row>
    <row r="125" spans="1:5">
      <c r="A125" t="s">
        <v>94</v>
      </c>
      <c r="B125" t="s">
        <v>89</v>
      </c>
      <c r="C125">
        <v>8</v>
      </c>
      <c r="D125" t="s">
        <v>280</v>
      </c>
      <c r="E125" t="s">
        <v>170</v>
      </c>
    </row>
    <row r="126" spans="1:5">
      <c r="A126" t="s">
        <v>94</v>
      </c>
      <c r="B126" t="s">
        <v>89</v>
      </c>
      <c r="C126">
        <v>8</v>
      </c>
      <c r="D126" t="s">
        <v>281</v>
      </c>
      <c r="E126" t="s">
        <v>170</v>
      </c>
    </row>
    <row r="127" spans="1:5">
      <c r="A127" t="s">
        <v>94</v>
      </c>
      <c r="B127" t="s">
        <v>89</v>
      </c>
      <c r="C127">
        <v>8</v>
      </c>
      <c r="D127" t="s">
        <v>282</v>
      </c>
      <c r="E127" t="s">
        <v>170</v>
      </c>
    </row>
    <row r="128" spans="1:5">
      <c r="A128" t="s">
        <v>94</v>
      </c>
      <c r="B128" t="s">
        <v>89</v>
      </c>
      <c r="C128">
        <v>8</v>
      </c>
      <c r="D128" t="s">
        <v>283</v>
      </c>
      <c r="E128" t="s">
        <v>170</v>
      </c>
    </row>
    <row r="129" spans="1:7">
      <c r="A129" t="s">
        <v>98</v>
      </c>
      <c r="B129" t="s">
        <v>89</v>
      </c>
      <c r="C129">
        <v>99</v>
      </c>
      <c r="D129" t="s">
        <v>284</v>
      </c>
      <c r="E129" s="107" t="s">
        <v>170</v>
      </c>
    </row>
    <row r="130" spans="1:7">
      <c r="A130" t="s">
        <v>93</v>
      </c>
      <c r="B130" t="s">
        <v>171</v>
      </c>
      <c r="C130">
        <v>0</v>
      </c>
      <c r="D130" t="s">
        <v>100</v>
      </c>
    </row>
    <row r="131" spans="1:7">
      <c r="A131" t="s">
        <v>93</v>
      </c>
      <c r="B131" t="s">
        <v>171</v>
      </c>
      <c r="C131">
        <v>0</v>
      </c>
      <c r="D131" t="s">
        <v>101</v>
      </c>
    </row>
    <row r="132" spans="1:7">
      <c r="A132" t="s">
        <v>93</v>
      </c>
      <c r="B132" t="s">
        <v>171</v>
      </c>
      <c r="C132">
        <v>1</v>
      </c>
      <c r="D132" t="s">
        <v>286</v>
      </c>
    </row>
    <row r="133" spans="1:7">
      <c r="A133" t="s">
        <v>93</v>
      </c>
      <c r="B133" t="s">
        <v>171</v>
      </c>
      <c r="C133">
        <v>1</v>
      </c>
      <c r="D133" t="s">
        <v>287</v>
      </c>
    </row>
    <row r="134" spans="1:7">
      <c r="A134" t="s">
        <v>93</v>
      </c>
      <c r="B134" t="s">
        <v>171</v>
      </c>
      <c r="C134">
        <v>1</v>
      </c>
      <c r="D134" t="s">
        <v>288</v>
      </c>
    </row>
    <row r="135" spans="1:7">
      <c r="A135" t="s">
        <v>93</v>
      </c>
      <c r="B135" t="s">
        <v>171</v>
      </c>
      <c r="C135">
        <v>1</v>
      </c>
      <c r="D135" t="s">
        <v>289</v>
      </c>
    </row>
    <row r="136" spans="1:7">
      <c r="A136" t="s">
        <v>93</v>
      </c>
      <c r="B136" t="s">
        <v>171</v>
      </c>
      <c r="C136">
        <v>1</v>
      </c>
      <c r="D136" t="s">
        <v>290</v>
      </c>
    </row>
    <row r="137" spans="1:7">
      <c r="A137" t="s">
        <v>93</v>
      </c>
      <c r="B137" t="s">
        <v>171</v>
      </c>
      <c r="C137">
        <v>1</v>
      </c>
      <c r="D137" t="s">
        <v>291</v>
      </c>
    </row>
    <row r="138" spans="1:7">
      <c r="A138" t="s">
        <v>93</v>
      </c>
      <c r="B138" t="s">
        <v>171</v>
      </c>
      <c r="C138">
        <v>1</v>
      </c>
      <c r="D138" t="s">
        <v>292</v>
      </c>
    </row>
    <row r="139" spans="1:7">
      <c r="A139" t="s">
        <v>93</v>
      </c>
      <c r="B139" t="s">
        <v>171</v>
      </c>
      <c r="C139">
        <v>1</v>
      </c>
      <c r="D139" t="s">
        <v>293</v>
      </c>
    </row>
    <row r="140" spans="1:7">
      <c r="A140" t="s">
        <v>93</v>
      </c>
      <c r="B140" t="s">
        <v>171</v>
      </c>
      <c r="C140">
        <v>1</v>
      </c>
      <c r="D140" t="s">
        <v>104</v>
      </c>
    </row>
    <row r="141" spans="1:7">
      <c r="A141" t="s">
        <v>93</v>
      </c>
      <c r="B141" t="s">
        <v>171</v>
      </c>
      <c r="C141">
        <v>1</v>
      </c>
      <c r="D141" t="s">
        <v>294</v>
      </c>
      <c r="F141" s="41"/>
      <c r="G141" s="41"/>
    </row>
    <row r="142" spans="1:7">
      <c r="A142" t="s">
        <v>93</v>
      </c>
      <c r="B142" t="s">
        <v>171</v>
      </c>
      <c r="C142">
        <v>1</v>
      </c>
      <c r="D142" t="s">
        <v>295</v>
      </c>
    </row>
    <row r="143" spans="1:7">
      <c r="A143" t="s">
        <v>93</v>
      </c>
      <c r="B143" t="s">
        <v>171</v>
      </c>
      <c r="C143">
        <v>3</v>
      </c>
      <c r="D143" t="s">
        <v>108</v>
      </c>
    </row>
    <row r="144" spans="1:7">
      <c r="A144" t="s">
        <v>93</v>
      </c>
      <c r="B144" t="s">
        <v>171</v>
      </c>
      <c r="C144">
        <v>3</v>
      </c>
      <c r="D144" t="s">
        <v>114</v>
      </c>
      <c r="G144" s="41"/>
    </row>
    <row r="145" spans="1:5">
      <c r="A145" t="s">
        <v>93</v>
      </c>
      <c r="B145" t="s">
        <v>171</v>
      </c>
      <c r="C145">
        <v>8</v>
      </c>
      <c r="D145" t="s">
        <v>296</v>
      </c>
    </row>
    <row r="146" spans="1:5">
      <c r="A146" t="s">
        <v>93</v>
      </c>
      <c r="B146" t="s">
        <v>171</v>
      </c>
      <c r="C146">
        <v>8</v>
      </c>
      <c r="D146" t="s">
        <v>287</v>
      </c>
    </row>
    <row r="147" spans="1:5">
      <c r="A147" t="s">
        <v>93</v>
      </c>
      <c r="B147" t="s">
        <v>171</v>
      </c>
      <c r="C147">
        <v>8</v>
      </c>
      <c r="D147" t="s">
        <v>297</v>
      </c>
    </row>
    <row r="148" spans="1:5">
      <c r="A148" t="s">
        <v>93</v>
      </c>
      <c r="B148" t="s">
        <v>171</v>
      </c>
      <c r="C148">
        <v>9</v>
      </c>
      <c r="D148" t="s">
        <v>298</v>
      </c>
    </row>
    <row r="149" spans="1:5">
      <c r="A149" t="s">
        <v>93</v>
      </c>
      <c r="B149" t="s">
        <v>171</v>
      </c>
      <c r="C149">
        <v>9</v>
      </c>
      <c r="D149" t="s">
        <v>299</v>
      </c>
    </row>
    <row r="150" spans="1:5">
      <c r="A150" t="s">
        <v>93</v>
      </c>
      <c r="B150" t="s">
        <v>171</v>
      </c>
      <c r="C150">
        <v>9</v>
      </c>
      <c r="D150" t="s">
        <v>300</v>
      </c>
    </row>
    <row r="151" spans="1:5">
      <c r="A151" t="s">
        <v>93</v>
      </c>
      <c r="B151" t="s">
        <v>171</v>
      </c>
      <c r="C151">
        <v>9</v>
      </c>
      <c r="D151" t="s">
        <v>301</v>
      </c>
    </row>
    <row r="152" spans="1:5">
      <c r="A152" t="s">
        <v>93</v>
      </c>
      <c r="B152" t="s">
        <v>171</v>
      </c>
      <c r="C152">
        <v>10</v>
      </c>
      <c r="D152" t="s">
        <v>302</v>
      </c>
    </row>
    <row r="153" spans="1:5">
      <c r="A153" t="s">
        <v>94</v>
      </c>
      <c r="B153" t="s">
        <v>171</v>
      </c>
      <c r="C153">
        <v>99</v>
      </c>
      <c r="D153" t="s">
        <v>303</v>
      </c>
      <c r="E153" t="s">
        <v>170</v>
      </c>
    </row>
    <row r="154" spans="1:5">
      <c r="A154" t="s">
        <v>94</v>
      </c>
      <c r="B154" t="s">
        <v>171</v>
      </c>
      <c r="C154">
        <v>1</v>
      </c>
      <c r="D154" t="s">
        <v>304</v>
      </c>
    </row>
    <row r="155" spans="1:5">
      <c r="A155" t="s">
        <v>94</v>
      </c>
      <c r="B155" t="s">
        <v>171</v>
      </c>
      <c r="C155">
        <v>1</v>
      </c>
      <c r="D155" t="s">
        <v>305</v>
      </c>
    </row>
    <row r="156" spans="1:5">
      <c r="A156" t="s">
        <v>94</v>
      </c>
      <c r="B156" t="s">
        <v>171</v>
      </c>
      <c r="C156">
        <v>1</v>
      </c>
      <c r="D156" t="s">
        <v>306</v>
      </c>
    </row>
    <row r="157" spans="1:5">
      <c r="A157" t="s">
        <v>94</v>
      </c>
      <c r="B157" t="s">
        <v>171</v>
      </c>
      <c r="C157">
        <v>1</v>
      </c>
      <c r="D157" t="s">
        <v>307</v>
      </c>
    </row>
    <row r="158" spans="1:5">
      <c r="A158" t="s">
        <v>94</v>
      </c>
      <c r="B158" t="s">
        <v>171</v>
      </c>
      <c r="C158">
        <v>1</v>
      </c>
      <c r="D158" t="s">
        <v>308</v>
      </c>
    </row>
    <row r="159" spans="1:5">
      <c r="A159" t="s">
        <v>94</v>
      </c>
      <c r="B159" t="s">
        <v>171</v>
      </c>
      <c r="C159">
        <v>1</v>
      </c>
      <c r="D159" t="s">
        <v>309</v>
      </c>
    </row>
    <row r="160" spans="1:5">
      <c r="A160" t="s">
        <v>94</v>
      </c>
      <c r="B160" t="s">
        <v>171</v>
      </c>
      <c r="C160">
        <v>1</v>
      </c>
      <c r="D160" t="s">
        <v>316</v>
      </c>
    </row>
    <row r="161" spans="1:5">
      <c r="A161" t="s">
        <v>94</v>
      </c>
      <c r="B161" t="s">
        <v>171</v>
      </c>
      <c r="C161">
        <v>1</v>
      </c>
      <c r="D161" t="s">
        <v>317</v>
      </c>
    </row>
    <row r="162" spans="1:5">
      <c r="A162" t="s">
        <v>94</v>
      </c>
      <c r="B162" t="s">
        <v>171</v>
      </c>
      <c r="C162">
        <v>1</v>
      </c>
      <c r="D162" t="s">
        <v>318</v>
      </c>
    </row>
    <row r="163" spans="1:5">
      <c r="A163" t="s">
        <v>94</v>
      </c>
      <c r="B163" t="s">
        <v>171</v>
      </c>
      <c r="C163">
        <v>1</v>
      </c>
      <c r="D163" t="s">
        <v>319</v>
      </c>
    </row>
    <row r="164" spans="1:5">
      <c r="A164" t="s">
        <v>94</v>
      </c>
      <c r="B164" t="s">
        <v>171</v>
      </c>
      <c r="C164">
        <v>1</v>
      </c>
      <c r="D164" t="s">
        <v>320</v>
      </c>
    </row>
    <row r="165" spans="1:5">
      <c r="A165" t="s">
        <v>94</v>
      </c>
      <c r="B165" t="s">
        <v>171</v>
      </c>
      <c r="C165">
        <v>3</v>
      </c>
      <c r="D165" t="s">
        <v>345</v>
      </c>
    </row>
    <row r="166" spans="1:5">
      <c r="A166" t="s">
        <v>94</v>
      </c>
      <c r="B166" t="s">
        <v>171</v>
      </c>
      <c r="C166">
        <v>3</v>
      </c>
      <c r="D166" t="s">
        <v>346</v>
      </c>
    </row>
    <row r="167" spans="1:5">
      <c r="A167" t="s">
        <v>94</v>
      </c>
      <c r="B167" t="s">
        <v>171</v>
      </c>
      <c r="C167">
        <v>3</v>
      </c>
      <c r="D167" t="s">
        <v>347</v>
      </c>
    </row>
    <row r="168" spans="1:5">
      <c r="A168" t="s">
        <v>94</v>
      </c>
      <c r="B168" t="s">
        <v>171</v>
      </c>
      <c r="C168">
        <v>3</v>
      </c>
      <c r="D168" t="s">
        <v>348</v>
      </c>
    </row>
    <row r="169" spans="1:5">
      <c r="A169" t="s">
        <v>94</v>
      </c>
      <c r="B169" t="s">
        <v>171</v>
      </c>
      <c r="C169">
        <v>3</v>
      </c>
      <c r="D169" t="s">
        <v>349</v>
      </c>
    </row>
    <row r="170" spans="1:5">
      <c r="A170" t="s">
        <v>94</v>
      </c>
      <c r="B170" t="s">
        <v>171</v>
      </c>
      <c r="C170">
        <v>3</v>
      </c>
      <c r="D170" t="s">
        <v>350</v>
      </c>
    </row>
    <row r="171" spans="1:5">
      <c r="A171" t="s">
        <v>94</v>
      </c>
      <c r="B171" t="s">
        <v>171</v>
      </c>
      <c r="C171">
        <v>3</v>
      </c>
      <c r="D171" t="s">
        <v>351</v>
      </c>
    </row>
    <row r="172" spans="1:5">
      <c r="A172" t="s">
        <v>94</v>
      </c>
      <c r="B172" t="s">
        <v>171</v>
      </c>
      <c r="C172">
        <v>3</v>
      </c>
      <c r="D172" t="s">
        <v>352</v>
      </c>
    </row>
    <row r="173" spans="1:5">
      <c r="A173" t="s">
        <v>94</v>
      </c>
      <c r="B173" t="s">
        <v>171</v>
      </c>
      <c r="C173">
        <v>3</v>
      </c>
      <c r="D173" t="s">
        <v>353</v>
      </c>
    </row>
    <row r="174" spans="1:5">
      <c r="A174" t="s">
        <v>94</v>
      </c>
      <c r="B174" t="s">
        <v>171</v>
      </c>
      <c r="C174">
        <v>3</v>
      </c>
      <c r="D174" t="s">
        <v>354</v>
      </c>
    </row>
    <row r="175" spans="1:5">
      <c r="A175" t="s">
        <v>94</v>
      </c>
      <c r="B175" t="s">
        <v>171</v>
      </c>
      <c r="C175">
        <v>4</v>
      </c>
      <c r="D175" t="s">
        <v>355</v>
      </c>
      <c r="E175" t="s">
        <v>170</v>
      </c>
    </row>
    <row r="176" spans="1:5">
      <c r="A176" t="s">
        <v>94</v>
      </c>
      <c r="B176" t="s">
        <v>171</v>
      </c>
      <c r="C176">
        <v>5</v>
      </c>
      <c r="D176" t="s">
        <v>356</v>
      </c>
    </row>
    <row r="177" spans="1:5">
      <c r="A177" t="s">
        <v>94</v>
      </c>
      <c r="B177" t="s">
        <v>171</v>
      </c>
      <c r="C177">
        <v>6</v>
      </c>
      <c r="D177" t="s">
        <v>357</v>
      </c>
    </row>
    <row r="178" spans="1:5">
      <c r="A178" t="s">
        <v>94</v>
      </c>
      <c r="B178" t="s">
        <v>171</v>
      </c>
      <c r="C178">
        <v>6</v>
      </c>
      <c r="D178" t="s">
        <v>358</v>
      </c>
      <c r="E178" t="s">
        <v>170</v>
      </c>
    </row>
    <row r="179" spans="1:5">
      <c r="A179" t="s">
        <v>94</v>
      </c>
      <c r="B179" t="s">
        <v>171</v>
      </c>
      <c r="C179">
        <v>6</v>
      </c>
      <c r="D179" t="s">
        <v>134</v>
      </c>
    </row>
    <row r="180" spans="1:5">
      <c r="A180" t="s">
        <v>94</v>
      </c>
      <c r="B180" t="s">
        <v>171</v>
      </c>
      <c r="C180">
        <v>6</v>
      </c>
      <c r="D180" t="s">
        <v>359</v>
      </c>
    </row>
    <row r="181" spans="1:5">
      <c r="A181" t="s">
        <v>94</v>
      </c>
      <c r="B181" t="s">
        <v>171</v>
      </c>
      <c r="C181">
        <v>6</v>
      </c>
      <c r="D181" t="s">
        <v>360</v>
      </c>
    </row>
    <row r="182" spans="1:5">
      <c r="A182" t="s">
        <v>94</v>
      </c>
      <c r="B182" t="s">
        <v>171</v>
      </c>
      <c r="C182">
        <v>6</v>
      </c>
      <c r="D182" t="s">
        <v>361</v>
      </c>
    </row>
    <row r="183" spans="1:5">
      <c r="A183" t="s">
        <v>94</v>
      </c>
      <c r="B183" t="s">
        <v>171</v>
      </c>
      <c r="C183">
        <v>8</v>
      </c>
      <c r="D183" t="s">
        <v>362</v>
      </c>
      <c r="E183" t="s">
        <v>170</v>
      </c>
    </row>
    <row r="184" spans="1:5">
      <c r="A184" t="s">
        <v>94</v>
      </c>
      <c r="B184" t="s">
        <v>171</v>
      </c>
      <c r="C184">
        <v>8</v>
      </c>
      <c r="D184" t="s">
        <v>136</v>
      </c>
    </row>
    <row r="185" spans="1:5">
      <c r="A185" t="s">
        <v>94</v>
      </c>
      <c r="B185" t="s">
        <v>171</v>
      </c>
      <c r="C185">
        <v>8</v>
      </c>
      <c r="D185" t="s">
        <v>137</v>
      </c>
    </row>
    <row r="186" spans="1:5">
      <c r="A186" t="s">
        <v>94</v>
      </c>
      <c r="B186" t="s">
        <v>171</v>
      </c>
      <c r="C186">
        <v>8</v>
      </c>
      <c r="D186" t="s">
        <v>363</v>
      </c>
      <c r="E186" t="s">
        <v>170</v>
      </c>
    </row>
    <row r="187" spans="1:5">
      <c r="A187" t="s">
        <v>94</v>
      </c>
      <c r="B187" t="s">
        <v>171</v>
      </c>
      <c r="C187">
        <v>8</v>
      </c>
      <c r="D187" t="s">
        <v>364</v>
      </c>
    </row>
    <row r="188" spans="1:5">
      <c r="A188" t="s">
        <v>94</v>
      </c>
      <c r="B188" t="s">
        <v>171</v>
      </c>
      <c r="C188">
        <v>8</v>
      </c>
      <c r="D188" t="s">
        <v>365</v>
      </c>
    </row>
    <row r="189" spans="1:5">
      <c r="A189" t="s">
        <v>94</v>
      </c>
      <c r="B189" t="s">
        <v>171</v>
      </c>
      <c r="C189">
        <v>8</v>
      </c>
      <c r="D189" t="s">
        <v>366</v>
      </c>
    </row>
    <row r="190" spans="1:5">
      <c r="A190" t="s">
        <v>94</v>
      </c>
      <c r="B190" t="s">
        <v>171</v>
      </c>
      <c r="C190">
        <v>8</v>
      </c>
      <c r="D190" t="s">
        <v>367</v>
      </c>
    </row>
    <row r="191" spans="1:5">
      <c r="A191" t="s">
        <v>94</v>
      </c>
      <c r="B191" t="s">
        <v>171</v>
      </c>
      <c r="C191">
        <v>9</v>
      </c>
      <c r="D191" t="s">
        <v>368</v>
      </c>
    </row>
    <row r="192" spans="1:5">
      <c r="A192" t="s">
        <v>94</v>
      </c>
      <c r="B192" t="s">
        <v>171</v>
      </c>
      <c r="C192">
        <v>10</v>
      </c>
      <c r="D192" t="s">
        <v>138</v>
      </c>
    </row>
    <row r="193" spans="1:5">
      <c r="A193" t="s">
        <v>94</v>
      </c>
      <c r="B193" t="s">
        <v>171</v>
      </c>
      <c r="C193">
        <v>10</v>
      </c>
      <c r="D193" t="s">
        <v>369</v>
      </c>
    </row>
    <row r="194" spans="1:5">
      <c r="A194" t="s">
        <v>94</v>
      </c>
      <c r="B194" t="s">
        <v>171</v>
      </c>
      <c r="C194">
        <v>10</v>
      </c>
      <c r="D194" t="s">
        <v>370</v>
      </c>
    </row>
    <row r="195" spans="1:5">
      <c r="A195" t="s">
        <v>98</v>
      </c>
      <c r="B195" t="s">
        <v>171</v>
      </c>
      <c r="C195">
        <v>99</v>
      </c>
      <c r="D195" t="s">
        <v>371</v>
      </c>
    </row>
    <row r="196" spans="1:5">
      <c r="A196" t="s">
        <v>98</v>
      </c>
      <c r="B196" t="s">
        <v>171</v>
      </c>
      <c r="C196">
        <v>99</v>
      </c>
      <c r="D196" t="s">
        <v>151</v>
      </c>
      <c r="E196" s="107" t="s">
        <v>170</v>
      </c>
    </row>
    <row r="197" spans="1:5">
      <c r="A197" t="s">
        <v>98</v>
      </c>
      <c r="B197" t="s">
        <v>171</v>
      </c>
      <c r="C197">
        <v>99</v>
      </c>
      <c r="D197" t="s">
        <v>372</v>
      </c>
      <c r="E197" s="107" t="s">
        <v>170</v>
      </c>
    </row>
    <row r="198" spans="1:5">
      <c r="A198" t="s">
        <v>98</v>
      </c>
      <c r="B198" t="s">
        <v>171</v>
      </c>
      <c r="C198">
        <v>99</v>
      </c>
      <c r="D198" t="s">
        <v>373</v>
      </c>
      <c r="E198" s="107" t="s">
        <v>170</v>
      </c>
    </row>
    <row r="199" spans="1:5">
      <c r="A199" t="s">
        <v>98</v>
      </c>
      <c r="B199" t="s">
        <v>171</v>
      </c>
      <c r="C199">
        <v>99</v>
      </c>
      <c r="D199" t="s">
        <v>374</v>
      </c>
    </row>
    <row r="200" spans="1:5">
      <c r="A200" t="s">
        <v>98</v>
      </c>
      <c r="B200" t="s">
        <v>171</v>
      </c>
      <c r="C200">
        <v>99</v>
      </c>
      <c r="D200" t="s">
        <v>164</v>
      </c>
    </row>
    <row r="201" spans="1:5">
      <c r="A201" t="s">
        <v>98</v>
      </c>
      <c r="B201" t="s">
        <v>171</v>
      </c>
      <c r="C201">
        <v>99</v>
      </c>
      <c r="D201" t="s">
        <v>375</v>
      </c>
    </row>
    <row r="202" spans="1:5">
      <c r="A202" t="s">
        <v>98</v>
      </c>
      <c r="B202" t="s">
        <v>171</v>
      </c>
      <c r="C202">
        <v>99</v>
      </c>
      <c r="D202" t="s">
        <v>376</v>
      </c>
    </row>
    <row r="203" spans="1:5">
      <c r="A203" t="s">
        <v>98</v>
      </c>
      <c r="B203" t="s">
        <v>171</v>
      </c>
      <c r="C203">
        <v>1</v>
      </c>
      <c r="D203" t="s">
        <v>165</v>
      </c>
    </row>
    <row r="204" spans="1:5">
      <c r="A204" t="s">
        <v>98</v>
      </c>
      <c r="B204" t="s">
        <v>171</v>
      </c>
      <c r="C204">
        <v>1</v>
      </c>
      <c r="D204" t="s">
        <v>377</v>
      </c>
    </row>
    <row r="205" spans="1:5">
      <c r="A205" t="s">
        <v>98</v>
      </c>
      <c r="B205" t="s">
        <v>171</v>
      </c>
      <c r="C205">
        <v>1</v>
      </c>
      <c r="D205" t="s">
        <v>378</v>
      </c>
    </row>
    <row r="206" spans="1:5">
      <c r="A206" t="s">
        <v>98</v>
      </c>
      <c r="B206" t="s">
        <v>171</v>
      </c>
      <c r="C206">
        <v>1</v>
      </c>
      <c r="D206" t="s">
        <v>153</v>
      </c>
    </row>
    <row r="207" spans="1:5">
      <c r="A207" t="s">
        <v>98</v>
      </c>
      <c r="B207" t="s">
        <v>171</v>
      </c>
      <c r="C207">
        <v>1</v>
      </c>
      <c r="D207" t="s">
        <v>379</v>
      </c>
    </row>
    <row r="208" spans="1:5">
      <c r="A208" t="s">
        <v>98</v>
      </c>
      <c r="B208" t="s">
        <v>171</v>
      </c>
      <c r="C208">
        <v>1</v>
      </c>
      <c r="D208" t="s">
        <v>155</v>
      </c>
    </row>
    <row r="209" spans="1:5">
      <c r="A209" t="s">
        <v>98</v>
      </c>
      <c r="B209" t="s">
        <v>171</v>
      </c>
      <c r="C209">
        <v>1</v>
      </c>
      <c r="D209" t="s">
        <v>380</v>
      </c>
    </row>
    <row r="210" spans="1:5">
      <c r="A210" t="s">
        <v>98</v>
      </c>
      <c r="B210" t="s">
        <v>171</v>
      </c>
      <c r="C210">
        <v>3</v>
      </c>
      <c r="D210" t="s">
        <v>156</v>
      </c>
      <c r="E210" t="s">
        <v>170</v>
      </c>
    </row>
    <row r="211" spans="1:5">
      <c r="A211" t="s">
        <v>98</v>
      </c>
      <c r="B211" t="s">
        <v>171</v>
      </c>
      <c r="C211">
        <v>3</v>
      </c>
      <c r="D211" t="s">
        <v>381</v>
      </c>
    </row>
    <row r="212" spans="1:5">
      <c r="A212" t="s">
        <v>98</v>
      </c>
      <c r="B212" t="s">
        <v>171</v>
      </c>
      <c r="C212">
        <v>3</v>
      </c>
      <c r="D212" t="s">
        <v>157</v>
      </c>
    </row>
    <row r="213" spans="1:5">
      <c r="A213" t="s">
        <v>98</v>
      </c>
      <c r="B213" t="s">
        <v>171</v>
      </c>
      <c r="C213">
        <v>3</v>
      </c>
      <c r="D213" t="s">
        <v>382</v>
      </c>
    </row>
    <row r="214" spans="1:5">
      <c r="A214" t="s">
        <v>98</v>
      </c>
      <c r="B214" t="s">
        <v>171</v>
      </c>
      <c r="C214">
        <v>3</v>
      </c>
      <c r="D214" t="s">
        <v>383</v>
      </c>
      <c r="E214" t="s">
        <v>170</v>
      </c>
    </row>
    <row r="215" spans="1:5">
      <c r="A215" t="s">
        <v>98</v>
      </c>
      <c r="B215" t="s">
        <v>171</v>
      </c>
      <c r="C215">
        <v>3</v>
      </c>
      <c r="D215" t="s">
        <v>384</v>
      </c>
    </row>
    <row r="216" spans="1:5">
      <c r="A216" t="s">
        <v>98</v>
      </c>
      <c r="B216" t="s">
        <v>171</v>
      </c>
      <c r="C216">
        <v>5</v>
      </c>
      <c r="D216" t="s">
        <v>385</v>
      </c>
      <c r="E216" t="s">
        <v>170</v>
      </c>
    </row>
    <row r="217" spans="1:5">
      <c r="A217" t="s">
        <v>98</v>
      </c>
      <c r="B217" t="s">
        <v>171</v>
      </c>
      <c r="C217">
        <v>5</v>
      </c>
      <c r="D217" t="s">
        <v>386</v>
      </c>
    </row>
    <row r="218" spans="1:5">
      <c r="A218" t="s">
        <v>98</v>
      </c>
      <c r="B218" t="s">
        <v>171</v>
      </c>
      <c r="C218">
        <v>6</v>
      </c>
      <c r="D218" t="s">
        <v>387</v>
      </c>
    </row>
    <row r="219" spans="1:5">
      <c r="A219" t="s">
        <v>98</v>
      </c>
      <c r="B219" t="s">
        <v>171</v>
      </c>
      <c r="C219">
        <v>6</v>
      </c>
      <c r="D219" t="s">
        <v>388</v>
      </c>
    </row>
    <row r="220" spans="1:5">
      <c r="A220" t="s">
        <v>98</v>
      </c>
      <c r="B220" t="s">
        <v>171</v>
      </c>
      <c r="C220">
        <v>6</v>
      </c>
      <c r="D220" t="s">
        <v>160</v>
      </c>
    </row>
    <row r="221" spans="1:5">
      <c r="A221" t="s">
        <v>98</v>
      </c>
      <c r="B221" t="s">
        <v>171</v>
      </c>
      <c r="C221">
        <v>6</v>
      </c>
      <c r="D221" t="s">
        <v>389</v>
      </c>
    </row>
    <row r="222" spans="1:5">
      <c r="A222" t="s">
        <v>98</v>
      </c>
      <c r="B222" t="s">
        <v>171</v>
      </c>
      <c r="C222">
        <v>6</v>
      </c>
      <c r="D222" t="s">
        <v>161</v>
      </c>
    </row>
    <row r="223" spans="1:5">
      <c r="A223" t="s">
        <v>98</v>
      </c>
      <c r="B223" t="s">
        <v>171</v>
      </c>
      <c r="C223">
        <v>6</v>
      </c>
      <c r="D223" t="s">
        <v>390</v>
      </c>
    </row>
    <row r="224" spans="1:5">
      <c r="A224" t="s">
        <v>98</v>
      </c>
      <c r="B224" t="s">
        <v>171</v>
      </c>
      <c r="C224">
        <v>6</v>
      </c>
      <c r="D224" t="s">
        <v>162</v>
      </c>
    </row>
    <row r="225" spans="1:5">
      <c r="A225" t="s">
        <v>98</v>
      </c>
      <c r="B225" t="s">
        <v>171</v>
      </c>
      <c r="C225">
        <v>6</v>
      </c>
      <c r="D225" t="s">
        <v>391</v>
      </c>
    </row>
    <row r="226" spans="1:5">
      <c r="A226" t="s">
        <v>98</v>
      </c>
      <c r="B226" t="s">
        <v>171</v>
      </c>
      <c r="C226">
        <v>6</v>
      </c>
      <c r="D226" t="s">
        <v>392</v>
      </c>
    </row>
    <row r="227" spans="1:5">
      <c r="A227" t="s">
        <v>98</v>
      </c>
      <c r="B227" t="s">
        <v>171</v>
      </c>
      <c r="C227">
        <v>6</v>
      </c>
      <c r="D227" t="s">
        <v>393</v>
      </c>
    </row>
    <row r="228" spans="1:5">
      <c r="A228" t="s">
        <v>98</v>
      </c>
      <c r="B228" t="s">
        <v>171</v>
      </c>
      <c r="C228">
        <v>6</v>
      </c>
      <c r="D228" t="s">
        <v>394</v>
      </c>
    </row>
    <row r="229" spans="1:5">
      <c r="A229" t="s">
        <v>98</v>
      </c>
      <c r="B229" t="s">
        <v>171</v>
      </c>
      <c r="C229">
        <v>7</v>
      </c>
      <c r="D229" t="s">
        <v>395</v>
      </c>
    </row>
    <row r="230" spans="1:5">
      <c r="A230" t="s">
        <v>98</v>
      </c>
      <c r="B230" t="s">
        <v>171</v>
      </c>
      <c r="C230">
        <v>8</v>
      </c>
      <c r="D230" t="s">
        <v>163</v>
      </c>
    </row>
    <row r="231" spans="1:5">
      <c r="A231" t="s">
        <v>98</v>
      </c>
      <c r="B231" t="s">
        <v>171</v>
      </c>
      <c r="C231">
        <v>8</v>
      </c>
      <c r="D231" t="s">
        <v>396</v>
      </c>
    </row>
    <row r="232" spans="1:5">
      <c r="A232" t="s">
        <v>98</v>
      </c>
      <c r="B232" t="s">
        <v>171</v>
      </c>
      <c r="C232">
        <v>9</v>
      </c>
      <c r="D232" t="s">
        <v>397</v>
      </c>
    </row>
    <row r="233" spans="1:5">
      <c r="A233" t="s">
        <v>98</v>
      </c>
      <c r="B233" t="s">
        <v>171</v>
      </c>
      <c r="C233">
        <v>10</v>
      </c>
      <c r="D233" t="s">
        <v>398</v>
      </c>
    </row>
    <row r="234" spans="1:5">
      <c r="A234" t="s">
        <v>98</v>
      </c>
      <c r="B234" t="s">
        <v>171</v>
      </c>
      <c r="C234">
        <v>10</v>
      </c>
      <c r="D234" t="s">
        <v>399</v>
      </c>
    </row>
    <row r="235" spans="1:5">
      <c r="A235" t="s">
        <v>94</v>
      </c>
      <c r="B235" t="s">
        <v>171</v>
      </c>
      <c r="C235">
        <v>99</v>
      </c>
      <c r="D235" t="s">
        <v>400</v>
      </c>
      <c r="E235" t="s">
        <v>170</v>
      </c>
    </row>
    <row r="236" spans="1:5">
      <c r="A236" t="s">
        <v>94</v>
      </c>
      <c r="B236" t="s">
        <v>171</v>
      </c>
      <c r="C236">
        <v>99</v>
      </c>
      <c r="D236" t="s">
        <v>401</v>
      </c>
      <c r="E236" t="s">
        <v>170</v>
      </c>
    </row>
    <row r="237" spans="1:5">
      <c r="A237" t="s">
        <v>94</v>
      </c>
      <c r="B237" t="s">
        <v>171</v>
      </c>
      <c r="C237">
        <v>1</v>
      </c>
      <c r="D237" t="s">
        <v>402</v>
      </c>
      <c r="E237" t="s">
        <v>170</v>
      </c>
    </row>
    <row r="238" spans="1:5">
      <c r="A238" t="s">
        <v>94</v>
      </c>
      <c r="B238" t="s">
        <v>171</v>
      </c>
      <c r="C238">
        <v>1</v>
      </c>
      <c r="D238" t="s">
        <v>403</v>
      </c>
      <c r="E238" t="s">
        <v>170</v>
      </c>
    </row>
    <row r="239" spans="1:5">
      <c r="A239" t="s">
        <v>94</v>
      </c>
      <c r="B239" t="s">
        <v>171</v>
      </c>
      <c r="C239">
        <v>1</v>
      </c>
      <c r="D239" t="s">
        <v>404</v>
      </c>
      <c r="E239" t="s">
        <v>170</v>
      </c>
    </row>
    <row r="240" spans="1:5">
      <c r="A240" t="s">
        <v>94</v>
      </c>
      <c r="B240" t="s">
        <v>171</v>
      </c>
      <c r="C240">
        <v>3</v>
      </c>
      <c r="D240" t="s">
        <v>403</v>
      </c>
      <c r="E240" t="s">
        <v>170</v>
      </c>
    </row>
    <row r="241" spans="1:5">
      <c r="A241" t="s">
        <v>94</v>
      </c>
      <c r="B241" t="s">
        <v>171</v>
      </c>
      <c r="C241">
        <v>3</v>
      </c>
      <c r="D241" t="s">
        <v>404</v>
      </c>
      <c r="E241" t="s">
        <v>170</v>
      </c>
    </row>
    <row r="242" spans="1:5">
      <c r="A242" t="s">
        <v>94</v>
      </c>
      <c r="B242" t="s">
        <v>171</v>
      </c>
      <c r="C242">
        <v>5</v>
      </c>
      <c r="D242" t="s">
        <v>404</v>
      </c>
      <c r="E242" t="s">
        <v>170</v>
      </c>
    </row>
    <row r="243" spans="1:5">
      <c r="A243" t="s">
        <v>94</v>
      </c>
      <c r="B243" t="s">
        <v>171</v>
      </c>
      <c r="C243">
        <v>6</v>
      </c>
      <c r="D243" t="s">
        <v>404</v>
      </c>
      <c r="E243" t="s">
        <v>170</v>
      </c>
    </row>
    <row r="244" spans="1:5">
      <c r="A244" t="s">
        <v>94</v>
      </c>
      <c r="B244" t="s">
        <v>171</v>
      </c>
      <c r="C244">
        <v>6</v>
      </c>
      <c r="D244" t="s">
        <v>405</v>
      </c>
      <c r="E244" t="s">
        <v>170</v>
      </c>
    </row>
    <row r="245" spans="1:5">
      <c r="A245" t="s">
        <v>94</v>
      </c>
      <c r="B245" t="s">
        <v>171</v>
      </c>
      <c r="C245">
        <v>8</v>
      </c>
      <c r="D245" t="s">
        <v>405</v>
      </c>
      <c r="E245" t="s">
        <v>170</v>
      </c>
    </row>
    <row r="246" spans="1:5">
      <c r="A246" t="s">
        <v>94</v>
      </c>
      <c r="B246" t="s">
        <v>171</v>
      </c>
      <c r="C246">
        <v>8</v>
      </c>
      <c r="D246" t="s">
        <v>404</v>
      </c>
      <c r="E246" t="s">
        <v>170</v>
      </c>
    </row>
    <row r="247" spans="1:5">
      <c r="A247" t="s">
        <v>94</v>
      </c>
      <c r="B247" t="s">
        <v>171</v>
      </c>
      <c r="C247">
        <v>9</v>
      </c>
      <c r="D247" t="s">
        <v>405</v>
      </c>
      <c r="E247" t="s">
        <v>170</v>
      </c>
    </row>
    <row r="248" spans="1:5">
      <c r="A248" t="s">
        <v>94</v>
      </c>
      <c r="B248" t="s">
        <v>171</v>
      </c>
      <c r="C248">
        <v>9</v>
      </c>
      <c r="D248" t="s">
        <v>404</v>
      </c>
      <c r="E248" t="s">
        <v>170</v>
      </c>
    </row>
    <row r="249" spans="1:5">
      <c r="A249" t="s">
        <v>94</v>
      </c>
      <c r="B249" t="s">
        <v>171</v>
      </c>
      <c r="C249">
        <v>11</v>
      </c>
      <c r="D249" t="s">
        <v>404</v>
      </c>
      <c r="E249" t="s">
        <v>170</v>
      </c>
    </row>
    <row r="250" spans="1:5">
      <c r="A250" t="s">
        <v>98</v>
      </c>
      <c r="B250" t="s">
        <v>171</v>
      </c>
      <c r="C250">
        <v>99</v>
      </c>
      <c r="D250" t="s">
        <v>406</v>
      </c>
      <c r="E250" s="107" t="s">
        <v>170</v>
      </c>
    </row>
    <row r="251" spans="1:5">
      <c r="A251" t="s">
        <v>98</v>
      </c>
      <c r="B251" t="s">
        <v>171</v>
      </c>
      <c r="C251">
        <v>1</v>
      </c>
      <c r="D251" t="s">
        <v>407</v>
      </c>
      <c r="E251" s="107" t="s">
        <v>170</v>
      </c>
    </row>
    <row r="252" spans="1:5">
      <c r="A252" t="s">
        <v>98</v>
      </c>
      <c r="B252" t="s">
        <v>171</v>
      </c>
      <c r="C252">
        <v>7</v>
      </c>
      <c r="D252" t="s">
        <v>408</v>
      </c>
      <c r="E252" s="107" t="s">
        <v>170</v>
      </c>
    </row>
    <row r="253" spans="1:5">
      <c r="A253" t="s">
        <v>93</v>
      </c>
      <c r="B253" t="s">
        <v>409</v>
      </c>
      <c r="C253">
        <v>0</v>
      </c>
      <c r="D253" t="s">
        <v>99</v>
      </c>
    </row>
    <row r="254" spans="1:5">
      <c r="A254" t="s">
        <v>93</v>
      </c>
      <c r="B254" t="s">
        <v>409</v>
      </c>
      <c r="C254">
        <v>1</v>
      </c>
      <c r="D254" t="s">
        <v>288</v>
      </c>
    </row>
    <row r="255" spans="1:5">
      <c r="A255" t="s">
        <v>93</v>
      </c>
      <c r="B255" t="s">
        <v>409</v>
      </c>
      <c r="C255">
        <v>1</v>
      </c>
      <c r="D255" t="s">
        <v>410</v>
      </c>
    </row>
    <row r="256" spans="1:5">
      <c r="A256" t="s">
        <v>93</v>
      </c>
      <c r="B256" t="s">
        <v>409</v>
      </c>
      <c r="C256">
        <v>3</v>
      </c>
      <c r="D256" t="s">
        <v>113</v>
      </c>
    </row>
    <row r="257" spans="1:4">
      <c r="A257" t="s">
        <v>93</v>
      </c>
      <c r="B257" t="s">
        <v>409</v>
      </c>
      <c r="C257">
        <v>3</v>
      </c>
      <c r="D257" t="s">
        <v>411</v>
      </c>
    </row>
    <row r="258" spans="1:4">
      <c r="A258" t="s">
        <v>93</v>
      </c>
      <c r="B258" t="s">
        <v>409</v>
      </c>
      <c r="C258">
        <v>3</v>
      </c>
      <c r="D258" t="s">
        <v>412</v>
      </c>
    </row>
    <row r="259" spans="1:4">
      <c r="A259" t="s">
        <v>93</v>
      </c>
      <c r="B259" t="s">
        <v>409</v>
      </c>
      <c r="C259">
        <v>3</v>
      </c>
      <c r="D259" t="s">
        <v>114</v>
      </c>
    </row>
    <row r="260" spans="1:4">
      <c r="A260" t="s">
        <v>93</v>
      </c>
      <c r="B260" t="s">
        <v>409</v>
      </c>
      <c r="C260">
        <v>3</v>
      </c>
      <c r="D260" t="s">
        <v>413</v>
      </c>
    </row>
    <row r="261" spans="1:4">
      <c r="A261" t="s">
        <v>93</v>
      </c>
      <c r="B261" t="s">
        <v>409</v>
      </c>
      <c r="C261">
        <v>8</v>
      </c>
      <c r="D261" t="s">
        <v>297</v>
      </c>
    </row>
    <row r="262" spans="1:4">
      <c r="A262" t="s">
        <v>93</v>
      </c>
      <c r="B262" t="s">
        <v>409</v>
      </c>
      <c r="C262">
        <v>8</v>
      </c>
      <c r="D262" t="s">
        <v>414</v>
      </c>
    </row>
    <row r="263" spans="1:4">
      <c r="A263" t="s">
        <v>93</v>
      </c>
      <c r="B263" t="s">
        <v>409</v>
      </c>
      <c r="C263">
        <v>9</v>
      </c>
      <c r="D263" t="s">
        <v>298</v>
      </c>
    </row>
    <row r="264" spans="1:4">
      <c r="A264" t="s">
        <v>93</v>
      </c>
      <c r="B264" t="s">
        <v>409</v>
      </c>
      <c r="C264">
        <v>9</v>
      </c>
      <c r="D264" t="s">
        <v>415</v>
      </c>
    </row>
    <row r="265" spans="1:4">
      <c r="A265" t="s">
        <v>93</v>
      </c>
      <c r="B265" t="s">
        <v>409</v>
      </c>
      <c r="C265">
        <v>9</v>
      </c>
      <c r="D265" t="s">
        <v>300</v>
      </c>
    </row>
    <row r="266" spans="1:4">
      <c r="A266" t="s">
        <v>93</v>
      </c>
      <c r="B266" t="s">
        <v>409</v>
      </c>
      <c r="C266">
        <v>9</v>
      </c>
      <c r="D266" t="s">
        <v>416</v>
      </c>
    </row>
    <row r="267" spans="1:4">
      <c r="A267" t="s">
        <v>93</v>
      </c>
      <c r="B267" t="s">
        <v>409</v>
      </c>
      <c r="C267">
        <v>9</v>
      </c>
      <c r="D267" t="s">
        <v>417</v>
      </c>
    </row>
    <row r="268" spans="1:4">
      <c r="A268" t="s">
        <v>93</v>
      </c>
      <c r="B268" t="s">
        <v>409</v>
      </c>
      <c r="C268">
        <v>9</v>
      </c>
      <c r="D268" t="s">
        <v>418</v>
      </c>
    </row>
    <row r="269" spans="1:4">
      <c r="A269" t="s">
        <v>94</v>
      </c>
      <c r="B269" t="s">
        <v>409</v>
      </c>
      <c r="C269">
        <v>99</v>
      </c>
      <c r="D269" t="s">
        <v>419</v>
      </c>
    </row>
    <row r="270" spans="1:4">
      <c r="A270" t="s">
        <v>98</v>
      </c>
      <c r="B270" t="s">
        <v>409</v>
      </c>
      <c r="C270">
        <v>99</v>
      </c>
      <c r="D270" t="s">
        <v>438</v>
      </c>
    </row>
    <row r="271" spans="1:4">
      <c r="A271" t="s">
        <v>94</v>
      </c>
      <c r="B271" t="s">
        <v>409</v>
      </c>
      <c r="C271">
        <v>1</v>
      </c>
      <c r="D271" t="s">
        <v>304</v>
      </c>
    </row>
    <row r="272" spans="1:4">
      <c r="A272" t="s">
        <v>94</v>
      </c>
      <c r="B272" t="s">
        <v>409</v>
      </c>
      <c r="C272">
        <v>1</v>
      </c>
      <c r="D272" t="s">
        <v>305</v>
      </c>
    </row>
    <row r="273" spans="1:4">
      <c r="A273" t="s">
        <v>94</v>
      </c>
      <c r="B273" t="s">
        <v>409</v>
      </c>
      <c r="C273">
        <v>1</v>
      </c>
      <c r="D273" t="s">
        <v>527</v>
      </c>
    </row>
    <row r="274" spans="1:4">
      <c r="A274" t="s">
        <v>94</v>
      </c>
      <c r="B274" t="s">
        <v>409</v>
      </c>
      <c r="C274">
        <v>1</v>
      </c>
      <c r="D274" t="s">
        <v>420</v>
      </c>
    </row>
    <row r="275" spans="1:4">
      <c r="A275" t="s">
        <v>94</v>
      </c>
      <c r="B275" t="s">
        <v>409</v>
      </c>
      <c r="C275">
        <v>1</v>
      </c>
      <c r="D275" t="s">
        <v>421</v>
      </c>
    </row>
    <row r="276" spans="1:4">
      <c r="A276" t="s">
        <v>94</v>
      </c>
      <c r="B276" t="s">
        <v>409</v>
      </c>
      <c r="C276">
        <v>1</v>
      </c>
      <c r="D276" t="s">
        <v>422</v>
      </c>
    </row>
    <row r="277" spans="1:4">
      <c r="A277" t="s">
        <v>94</v>
      </c>
      <c r="B277" t="s">
        <v>409</v>
      </c>
      <c r="C277">
        <v>1</v>
      </c>
      <c r="D277" t="s">
        <v>423</v>
      </c>
    </row>
    <row r="278" spans="1:4">
      <c r="A278" t="s">
        <v>94</v>
      </c>
      <c r="B278" t="s">
        <v>409</v>
      </c>
      <c r="C278">
        <v>1</v>
      </c>
      <c r="D278" t="s">
        <v>424</v>
      </c>
    </row>
    <row r="279" spans="1:4">
      <c r="A279" t="s">
        <v>94</v>
      </c>
      <c r="B279" t="s">
        <v>409</v>
      </c>
      <c r="C279">
        <v>1</v>
      </c>
      <c r="D279" t="s">
        <v>425</v>
      </c>
    </row>
    <row r="280" spans="1:4">
      <c r="A280" t="s">
        <v>94</v>
      </c>
      <c r="B280" t="s">
        <v>409</v>
      </c>
      <c r="C280">
        <v>1</v>
      </c>
      <c r="D280" t="s">
        <v>121</v>
      </c>
    </row>
    <row r="281" spans="1:4">
      <c r="A281" t="s">
        <v>94</v>
      </c>
      <c r="B281" t="s">
        <v>409</v>
      </c>
      <c r="C281">
        <v>3</v>
      </c>
      <c r="D281" t="s">
        <v>344</v>
      </c>
    </row>
    <row r="282" spans="1:4">
      <c r="A282" t="s">
        <v>94</v>
      </c>
      <c r="B282" t="s">
        <v>409</v>
      </c>
      <c r="C282">
        <v>3</v>
      </c>
      <c r="D282" t="s">
        <v>426</v>
      </c>
    </row>
    <row r="283" spans="1:4">
      <c r="A283" t="s">
        <v>94</v>
      </c>
      <c r="B283" t="s">
        <v>409</v>
      </c>
      <c r="C283">
        <v>3</v>
      </c>
      <c r="D283" t="s">
        <v>427</v>
      </c>
    </row>
    <row r="284" spans="1:4">
      <c r="A284" t="s">
        <v>94</v>
      </c>
      <c r="B284" t="s">
        <v>409</v>
      </c>
      <c r="C284">
        <v>3</v>
      </c>
      <c r="D284" t="s">
        <v>428</v>
      </c>
    </row>
    <row r="285" spans="1:4">
      <c r="A285" t="s">
        <v>94</v>
      </c>
      <c r="B285" t="s">
        <v>409</v>
      </c>
      <c r="C285">
        <v>3</v>
      </c>
      <c r="D285" t="s">
        <v>429</v>
      </c>
    </row>
    <row r="286" spans="1:4">
      <c r="A286" t="s">
        <v>94</v>
      </c>
      <c r="B286" t="s">
        <v>409</v>
      </c>
      <c r="C286">
        <v>3</v>
      </c>
      <c r="D286" t="s">
        <v>351</v>
      </c>
    </row>
    <row r="287" spans="1:4">
      <c r="A287" t="s">
        <v>94</v>
      </c>
      <c r="B287" t="s">
        <v>409</v>
      </c>
      <c r="C287">
        <v>3</v>
      </c>
      <c r="D287" t="s">
        <v>352</v>
      </c>
    </row>
    <row r="288" spans="1:4">
      <c r="A288" t="s">
        <v>94</v>
      </c>
      <c r="B288" t="s">
        <v>409</v>
      </c>
      <c r="C288">
        <v>3</v>
      </c>
      <c r="D288" t="s">
        <v>353</v>
      </c>
    </row>
    <row r="289" spans="1:5">
      <c r="A289" t="s">
        <v>94</v>
      </c>
      <c r="B289" t="s">
        <v>409</v>
      </c>
      <c r="C289">
        <v>5</v>
      </c>
      <c r="D289" t="s">
        <v>356</v>
      </c>
    </row>
    <row r="290" spans="1:5">
      <c r="A290" t="s">
        <v>94</v>
      </c>
      <c r="B290" t="s">
        <v>409</v>
      </c>
      <c r="C290">
        <v>6</v>
      </c>
      <c r="D290" t="s">
        <v>430</v>
      </c>
    </row>
    <row r="291" spans="1:5">
      <c r="A291" t="s">
        <v>94</v>
      </c>
      <c r="B291" t="s">
        <v>409</v>
      </c>
      <c r="C291">
        <v>6</v>
      </c>
      <c r="D291" t="s">
        <v>431</v>
      </c>
    </row>
    <row r="292" spans="1:5">
      <c r="A292" t="s">
        <v>94</v>
      </c>
      <c r="B292" t="s">
        <v>409</v>
      </c>
      <c r="C292">
        <v>6</v>
      </c>
      <c r="D292" t="s">
        <v>134</v>
      </c>
    </row>
    <row r="293" spans="1:5">
      <c r="A293" t="s">
        <v>94</v>
      </c>
      <c r="B293" t="s">
        <v>409</v>
      </c>
      <c r="C293">
        <v>8</v>
      </c>
      <c r="D293" t="s">
        <v>432</v>
      </c>
    </row>
    <row r="294" spans="1:5">
      <c r="A294" t="s">
        <v>94</v>
      </c>
      <c r="B294" t="s">
        <v>409</v>
      </c>
      <c r="C294">
        <v>8</v>
      </c>
      <c r="D294" t="s">
        <v>136</v>
      </c>
    </row>
    <row r="295" spans="1:5">
      <c r="A295" t="s">
        <v>94</v>
      </c>
      <c r="B295" t="s">
        <v>409</v>
      </c>
      <c r="C295">
        <v>8</v>
      </c>
      <c r="D295" t="s">
        <v>137</v>
      </c>
    </row>
    <row r="296" spans="1:5">
      <c r="A296" t="s">
        <v>94</v>
      </c>
      <c r="B296" t="s">
        <v>409</v>
      </c>
      <c r="C296">
        <v>8</v>
      </c>
      <c r="D296" t="s">
        <v>433</v>
      </c>
    </row>
    <row r="297" spans="1:5">
      <c r="A297" t="s">
        <v>94</v>
      </c>
      <c r="B297" t="s">
        <v>409</v>
      </c>
      <c r="C297">
        <v>8</v>
      </c>
      <c r="D297" t="s">
        <v>434</v>
      </c>
    </row>
    <row r="298" spans="1:5">
      <c r="A298" t="s">
        <v>94</v>
      </c>
      <c r="B298" t="s">
        <v>409</v>
      </c>
      <c r="C298">
        <v>8</v>
      </c>
      <c r="D298" t="s">
        <v>364</v>
      </c>
    </row>
    <row r="299" spans="1:5">
      <c r="A299" t="s">
        <v>94</v>
      </c>
      <c r="B299" t="s">
        <v>409</v>
      </c>
      <c r="C299">
        <v>8</v>
      </c>
      <c r="D299" t="s">
        <v>365</v>
      </c>
    </row>
    <row r="300" spans="1:5">
      <c r="A300" t="s">
        <v>94</v>
      </c>
      <c r="B300" t="s">
        <v>409</v>
      </c>
      <c r="C300">
        <v>8</v>
      </c>
      <c r="D300" t="s">
        <v>366</v>
      </c>
    </row>
    <row r="301" spans="1:5">
      <c r="A301" t="s">
        <v>94</v>
      </c>
      <c r="B301" t="s">
        <v>409</v>
      </c>
      <c r="C301">
        <v>9</v>
      </c>
      <c r="D301" t="s">
        <v>420</v>
      </c>
    </row>
    <row r="302" spans="1:5">
      <c r="A302" t="s">
        <v>94</v>
      </c>
      <c r="B302" t="s">
        <v>409</v>
      </c>
      <c r="C302">
        <v>10</v>
      </c>
      <c r="D302" t="s">
        <v>138</v>
      </c>
    </row>
    <row r="303" spans="1:5">
      <c r="A303" t="s">
        <v>94</v>
      </c>
      <c r="B303" t="s">
        <v>409</v>
      </c>
      <c r="C303">
        <v>10</v>
      </c>
      <c r="D303" t="s">
        <v>369</v>
      </c>
    </row>
    <row r="304" spans="1:5">
      <c r="A304" t="s">
        <v>94</v>
      </c>
      <c r="B304" t="s">
        <v>409</v>
      </c>
      <c r="C304">
        <v>13</v>
      </c>
      <c r="D304" t="s">
        <v>139</v>
      </c>
      <c r="E304" t="s">
        <v>170</v>
      </c>
    </row>
    <row r="305" spans="1:4">
      <c r="A305" t="s">
        <v>94</v>
      </c>
      <c r="B305" t="s">
        <v>409</v>
      </c>
      <c r="C305">
        <v>13</v>
      </c>
      <c r="D305" t="s">
        <v>435</v>
      </c>
    </row>
    <row r="306" spans="1:4">
      <c r="A306" t="s">
        <v>94</v>
      </c>
      <c r="B306" t="s">
        <v>409</v>
      </c>
      <c r="C306">
        <v>13</v>
      </c>
      <c r="D306" t="s">
        <v>436</v>
      </c>
    </row>
    <row r="307" spans="1:4">
      <c r="A307" t="s">
        <v>94</v>
      </c>
      <c r="B307" t="s">
        <v>409</v>
      </c>
      <c r="C307">
        <v>13</v>
      </c>
      <c r="D307" t="s">
        <v>437</v>
      </c>
    </row>
    <row r="308" spans="1:4">
      <c r="A308" t="s">
        <v>94</v>
      </c>
      <c r="B308" t="s">
        <v>409</v>
      </c>
      <c r="C308">
        <v>13</v>
      </c>
      <c r="D308" t="s">
        <v>436</v>
      </c>
    </row>
    <row r="309" spans="1:4">
      <c r="A309" t="s">
        <v>98</v>
      </c>
      <c r="B309" t="s">
        <v>409</v>
      </c>
      <c r="C309">
        <v>99</v>
      </c>
      <c r="D309" t="s">
        <v>439</v>
      </c>
    </row>
    <row r="310" spans="1:4">
      <c r="A310" t="s">
        <v>98</v>
      </c>
      <c r="B310" t="s">
        <v>409</v>
      </c>
      <c r="C310">
        <v>99</v>
      </c>
      <c r="D310" t="s">
        <v>164</v>
      </c>
    </row>
    <row r="311" spans="1:4">
      <c r="A311" t="s">
        <v>98</v>
      </c>
      <c r="B311" t="s">
        <v>409</v>
      </c>
      <c r="C311">
        <v>99</v>
      </c>
      <c r="D311" t="s">
        <v>375</v>
      </c>
    </row>
    <row r="312" spans="1:4">
      <c r="A312" t="s">
        <v>98</v>
      </c>
      <c r="B312" t="s">
        <v>409</v>
      </c>
      <c r="C312">
        <v>1</v>
      </c>
      <c r="D312" t="s">
        <v>165</v>
      </c>
    </row>
    <row r="313" spans="1:4">
      <c r="A313" t="s">
        <v>98</v>
      </c>
      <c r="B313" t="s">
        <v>409</v>
      </c>
      <c r="C313">
        <v>1</v>
      </c>
      <c r="D313" t="s">
        <v>377</v>
      </c>
    </row>
    <row r="314" spans="1:4">
      <c r="A314" t="s">
        <v>98</v>
      </c>
      <c r="B314" t="s">
        <v>409</v>
      </c>
      <c r="C314">
        <v>1</v>
      </c>
      <c r="D314" t="s">
        <v>153</v>
      </c>
    </row>
    <row r="315" spans="1:4">
      <c r="A315" t="s">
        <v>98</v>
      </c>
      <c r="B315" t="s">
        <v>409</v>
      </c>
      <c r="C315">
        <v>1</v>
      </c>
      <c r="D315" t="s">
        <v>379</v>
      </c>
    </row>
    <row r="316" spans="1:4">
      <c r="A316" t="s">
        <v>98</v>
      </c>
      <c r="B316" t="s">
        <v>409</v>
      </c>
      <c r="C316">
        <v>1</v>
      </c>
      <c r="D316" t="s">
        <v>155</v>
      </c>
    </row>
    <row r="317" spans="1:4">
      <c r="A317" t="s">
        <v>98</v>
      </c>
      <c r="B317" t="s">
        <v>409</v>
      </c>
      <c r="C317">
        <v>1</v>
      </c>
      <c r="D317" t="s">
        <v>380</v>
      </c>
    </row>
    <row r="318" spans="1:4">
      <c r="A318" t="s">
        <v>98</v>
      </c>
      <c r="B318" t="s">
        <v>409</v>
      </c>
      <c r="C318">
        <v>3</v>
      </c>
      <c r="D318" t="s">
        <v>381</v>
      </c>
    </row>
    <row r="319" spans="1:4">
      <c r="A319" t="s">
        <v>98</v>
      </c>
      <c r="B319" t="s">
        <v>409</v>
      </c>
      <c r="C319">
        <v>3</v>
      </c>
      <c r="D319" t="s">
        <v>157</v>
      </c>
    </row>
    <row r="320" spans="1:4">
      <c r="A320" t="s">
        <v>98</v>
      </c>
      <c r="B320" t="s">
        <v>409</v>
      </c>
      <c r="C320">
        <v>3</v>
      </c>
      <c r="D320" t="s">
        <v>382</v>
      </c>
    </row>
    <row r="321" spans="1:5">
      <c r="A321" t="s">
        <v>98</v>
      </c>
      <c r="B321" t="s">
        <v>409</v>
      </c>
      <c r="C321">
        <v>3</v>
      </c>
      <c r="D321" t="s">
        <v>384</v>
      </c>
    </row>
    <row r="322" spans="1:5">
      <c r="A322" t="s">
        <v>98</v>
      </c>
      <c r="B322" t="s">
        <v>409</v>
      </c>
      <c r="C322">
        <v>5</v>
      </c>
      <c r="D322" t="s">
        <v>386</v>
      </c>
    </row>
    <row r="323" spans="1:5">
      <c r="A323" t="s">
        <v>98</v>
      </c>
      <c r="B323" t="s">
        <v>409</v>
      </c>
      <c r="C323">
        <v>6</v>
      </c>
      <c r="D323" t="s">
        <v>388</v>
      </c>
    </row>
    <row r="324" spans="1:5">
      <c r="A324" t="s">
        <v>98</v>
      </c>
      <c r="B324" t="s">
        <v>409</v>
      </c>
      <c r="C324">
        <v>6</v>
      </c>
      <c r="D324" t="s">
        <v>440</v>
      </c>
    </row>
    <row r="325" spans="1:5">
      <c r="A325" t="s">
        <v>98</v>
      </c>
      <c r="B325" t="s">
        <v>409</v>
      </c>
      <c r="C325">
        <v>6</v>
      </c>
      <c r="D325" t="s">
        <v>160</v>
      </c>
    </row>
    <row r="326" spans="1:5">
      <c r="A326" t="s">
        <v>98</v>
      </c>
      <c r="B326" t="s">
        <v>409</v>
      </c>
      <c r="C326">
        <v>6</v>
      </c>
      <c r="D326" t="s">
        <v>389</v>
      </c>
    </row>
    <row r="327" spans="1:5">
      <c r="A327" t="s">
        <v>98</v>
      </c>
      <c r="B327" t="s">
        <v>409</v>
      </c>
      <c r="C327">
        <v>6</v>
      </c>
      <c r="D327" t="s">
        <v>161</v>
      </c>
      <c r="E327" t="s">
        <v>170</v>
      </c>
    </row>
    <row r="328" spans="1:5">
      <c r="A328" t="s">
        <v>98</v>
      </c>
      <c r="B328" t="s">
        <v>409</v>
      </c>
      <c r="C328">
        <v>6</v>
      </c>
      <c r="D328" t="s">
        <v>390</v>
      </c>
    </row>
    <row r="329" spans="1:5">
      <c r="A329" t="s">
        <v>98</v>
      </c>
      <c r="B329" t="s">
        <v>409</v>
      </c>
      <c r="C329">
        <v>6</v>
      </c>
      <c r="D329" t="s">
        <v>162</v>
      </c>
    </row>
    <row r="330" spans="1:5">
      <c r="A330" t="s">
        <v>98</v>
      </c>
      <c r="B330" t="s">
        <v>409</v>
      </c>
      <c r="C330">
        <v>6</v>
      </c>
      <c r="D330" t="s">
        <v>391</v>
      </c>
    </row>
    <row r="331" spans="1:5">
      <c r="A331" t="s">
        <v>98</v>
      </c>
      <c r="B331" t="s">
        <v>409</v>
      </c>
      <c r="C331">
        <v>6</v>
      </c>
      <c r="D331" t="s">
        <v>393</v>
      </c>
    </row>
    <row r="332" spans="1:5">
      <c r="A332" t="s">
        <v>98</v>
      </c>
      <c r="B332" t="s">
        <v>409</v>
      </c>
      <c r="C332">
        <v>7</v>
      </c>
      <c r="D332" t="s">
        <v>441</v>
      </c>
    </row>
    <row r="333" spans="1:5">
      <c r="A333" t="s">
        <v>98</v>
      </c>
      <c r="B333" t="s">
        <v>409</v>
      </c>
      <c r="C333">
        <v>8</v>
      </c>
      <c r="D333" t="s">
        <v>163</v>
      </c>
    </row>
    <row r="334" spans="1:5">
      <c r="A334" t="s">
        <v>98</v>
      </c>
      <c r="B334" t="s">
        <v>409</v>
      </c>
      <c r="C334">
        <v>8</v>
      </c>
      <c r="D334" t="s">
        <v>396</v>
      </c>
    </row>
    <row r="335" spans="1:5">
      <c r="A335" t="s">
        <v>98</v>
      </c>
      <c r="B335" t="s">
        <v>409</v>
      </c>
      <c r="C335">
        <v>10</v>
      </c>
      <c r="D335" t="s">
        <v>398</v>
      </c>
    </row>
    <row r="336" spans="1:5">
      <c r="A336" t="s">
        <v>98</v>
      </c>
      <c r="B336" t="s">
        <v>409</v>
      </c>
      <c r="C336">
        <v>13</v>
      </c>
      <c r="D336" t="s">
        <v>442</v>
      </c>
      <c r="E336" t="s">
        <v>170</v>
      </c>
    </row>
    <row r="337" spans="1:5">
      <c r="A337" t="s">
        <v>98</v>
      </c>
      <c r="B337" t="s">
        <v>409</v>
      </c>
      <c r="C337">
        <v>13</v>
      </c>
      <c r="D337" t="s">
        <v>443</v>
      </c>
    </row>
    <row r="338" spans="1:5">
      <c r="A338" t="s">
        <v>93</v>
      </c>
      <c r="B338" t="s">
        <v>444</v>
      </c>
      <c r="C338">
        <v>0</v>
      </c>
      <c r="D338" t="s">
        <v>99</v>
      </c>
    </row>
    <row r="339" spans="1:5">
      <c r="A339" t="s">
        <v>93</v>
      </c>
      <c r="B339" t="s">
        <v>444</v>
      </c>
      <c r="C339">
        <v>0</v>
      </c>
      <c r="D339" t="s">
        <v>100</v>
      </c>
    </row>
    <row r="340" spans="1:5">
      <c r="A340" t="s">
        <v>93</v>
      </c>
      <c r="B340" t="s">
        <v>444</v>
      </c>
      <c r="C340">
        <v>0</v>
      </c>
      <c r="D340" t="s">
        <v>101</v>
      </c>
    </row>
    <row r="341" spans="1:5">
      <c r="A341" t="s">
        <v>93</v>
      </c>
      <c r="B341" t="s">
        <v>444</v>
      </c>
      <c r="C341">
        <v>1</v>
      </c>
      <c r="D341" t="s">
        <v>288</v>
      </c>
    </row>
    <row r="342" spans="1:5">
      <c r="A342" t="s">
        <v>93</v>
      </c>
      <c r="B342" t="s">
        <v>444</v>
      </c>
      <c r="C342">
        <v>1</v>
      </c>
      <c r="D342" t="s">
        <v>445</v>
      </c>
    </row>
    <row r="343" spans="1:5">
      <c r="A343" t="s">
        <v>93</v>
      </c>
      <c r="B343" t="s">
        <v>444</v>
      </c>
      <c r="C343">
        <v>3</v>
      </c>
      <c r="D343" t="s">
        <v>446</v>
      </c>
      <c r="E343" t="s">
        <v>170</v>
      </c>
    </row>
    <row r="344" spans="1:5">
      <c r="A344" t="s">
        <v>93</v>
      </c>
      <c r="B344" t="s">
        <v>444</v>
      </c>
      <c r="C344">
        <v>3</v>
      </c>
      <c r="D344" t="s">
        <v>447</v>
      </c>
    </row>
    <row r="345" spans="1:5">
      <c r="A345" t="s">
        <v>93</v>
      </c>
      <c r="B345" t="s">
        <v>444</v>
      </c>
      <c r="C345">
        <v>3</v>
      </c>
      <c r="D345" t="s">
        <v>448</v>
      </c>
    </row>
    <row r="346" spans="1:5">
      <c r="A346" t="s">
        <v>93</v>
      </c>
      <c r="B346" t="s">
        <v>444</v>
      </c>
      <c r="C346">
        <v>3</v>
      </c>
      <c r="D346" t="s">
        <v>449</v>
      </c>
      <c r="E346" t="s">
        <v>170</v>
      </c>
    </row>
    <row r="347" spans="1:5">
      <c r="A347" t="s">
        <v>93</v>
      </c>
      <c r="B347" t="s">
        <v>444</v>
      </c>
      <c r="C347">
        <v>3</v>
      </c>
      <c r="D347" t="s">
        <v>450</v>
      </c>
    </row>
    <row r="348" spans="1:5">
      <c r="A348" t="s">
        <v>93</v>
      </c>
      <c r="B348" t="s">
        <v>444</v>
      </c>
      <c r="C348">
        <v>3</v>
      </c>
      <c r="D348" t="s">
        <v>451</v>
      </c>
    </row>
    <row r="349" spans="1:5">
      <c r="A349" t="s">
        <v>93</v>
      </c>
      <c r="B349" t="s">
        <v>444</v>
      </c>
      <c r="C349">
        <v>3</v>
      </c>
      <c r="D349" t="s">
        <v>452</v>
      </c>
      <c r="E349" t="s">
        <v>170</v>
      </c>
    </row>
    <row r="350" spans="1:5">
      <c r="A350" t="s">
        <v>93</v>
      </c>
      <c r="B350" t="s">
        <v>444</v>
      </c>
      <c r="C350">
        <v>3</v>
      </c>
      <c r="D350" t="s">
        <v>453</v>
      </c>
      <c r="E350" t="s">
        <v>170</v>
      </c>
    </row>
    <row r="351" spans="1:5">
      <c r="A351" t="s">
        <v>93</v>
      </c>
      <c r="B351" t="s">
        <v>444</v>
      </c>
      <c r="C351">
        <v>3</v>
      </c>
      <c r="D351" t="s">
        <v>454</v>
      </c>
    </row>
    <row r="352" spans="1:5">
      <c r="A352" t="s">
        <v>93</v>
      </c>
      <c r="B352" t="s">
        <v>444</v>
      </c>
      <c r="C352">
        <v>6</v>
      </c>
      <c r="D352" t="s">
        <v>455</v>
      </c>
    </row>
    <row r="353" spans="1:5">
      <c r="A353" t="s">
        <v>93</v>
      </c>
      <c r="B353" t="s">
        <v>444</v>
      </c>
      <c r="C353">
        <v>8</v>
      </c>
      <c r="D353" t="s">
        <v>410</v>
      </c>
    </row>
    <row r="354" spans="1:5">
      <c r="A354" t="s">
        <v>93</v>
      </c>
      <c r="B354" t="s">
        <v>444</v>
      </c>
      <c r="C354">
        <v>8</v>
      </c>
      <c r="D354" t="s">
        <v>456</v>
      </c>
    </row>
    <row r="355" spans="1:5">
      <c r="A355" t="s">
        <v>93</v>
      </c>
      <c r="B355" t="s">
        <v>444</v>
      </c>
      <c r="C355">
        <v>8</v>
      </c>
      <c r="D355" t="s">
        <v>457</v>
      </c>
    </row>
    <row r="356" spans="1:5">
      <c r="A356" t="s">
        <v>93</v>
      </c>
      <c r="B356" t="s">
        <v>444</v>
      </c>
      <c r="C356">
        <v>9</v>
      </c>
      <c r="D356" t="s">
        <v>458</v>
      </c>
    </row>
    <row r="357" spans="1:5">
      <c r="A357" t="s">
        <v>93</v>
      </c>
      <c r="B357" t="s">
        <v>444</v>
      </c>
      <c r="C357">
        <v>9</v>
      </c>
      <c r="D357" t="s">
        <v>459</v>
      </c>
    </row>
    <row r="358" spans="1:5">
      <c r="A358" t="s">
        <v>93</v>
      </c>
      <c r="B358" t="s">
        <v>444</v>
      </c>
      <c r="C358">
        <v>9</v>
      </c>
      <c r="D358" t="s">
        <v>460</v>
      </c>
    </row>
    <row r="359" spans="1:5">
      <c r="A359" t="s">
        <v>93</v>
      </c>
      <c r="B359" t="s">
        <v>444</v>
      </c>
      <c r="C359">
        <v>9</v>
      </c>
      <c r="D359" t="s">
        <v>461</v>
      </c>
    </row>
    <row r="360" spans="1:5">
      <c r="A360" t="s">
        <v>93</v>
      </c>
      <c r="B360" t="s">
        <v>444</v>
      </c>
      <c r="C360">
        <v>9</v>
      </c>
      <c r="D360" t="s">
        <v>462</v>
      </c>
    </row>
    <row r="361" spans="1:5">
      <c r="A361" t="s">
        <v>93</v>
      </c>
      <c r="B361" t="s">
        <v>444</v>
      </c>
      <c r="C361">
        <v>9</v>
      </c>
      <c r="D361" t="s">
        <v>463</v>
      </c>
    </row>
    <row r="362" spans="1:5">
      <c r="A362" t="s">
        <v>93</v>
      </c>
      <c r="B362" t="s">
        <v>444</v>
      </c>
      <c r="C362">
        <v>9</v>
      </c>
      <c r="D362" t="s">
        <v>464</v>
      </c>
      <c r="E362" t="s">
        <v>170</v>
      </c>
    </row>
    <row r="363" spans="1:5">
      <c r="A363" t="s">
        <v>93</v>
      </c>
      <c r="B363" t="s">
        <v>444</v>
      </c>
      <c r="C363">
        <v>9</v>
      </c>
      <c r="D363" t="s">
        <v>465</v>
      </c>
      <c r="E363" t="s">
        <v>170</v>
      </c>
    </row>
    <row r="364" spans="1:5">
      <c r="A364" t="s">
        <v>93</v>
      </c>
      <c r="B364" t="s">
        <v>444</v>
      </c>
      <c r="C364">
        <v>9</v>
      </c>
      <c r="D364" t="s">
        <v>466</v>
      </c>
      <c r="E364" t="s">
        <v>170</v>
      </c>
    </row>
    <row r="365" spans="1:5">
      <c r="A365" t="s">
        <v>93</v>
      </c>
      <c r="B365" t="s">
        <v>444</v>
      </c>
      <c r="C365">
        <v>9</v>
      </c>
      <c r="D365" t="s">
        <v>467</v>
      </c>
    </row>
    <row r="366" spans="1:5">
      <c r="A366" t="s">
        <v>93</v>
      </c>
      <c r="B366" t="s">
        <v>444</v>
      </c>
      <c r="C366">
        <v>9</v>
      </c>
      <c r="D366" t="s">
        <v>468</v>
      </c>
    </row>
    <row r="367" spans="1:5">
      <c r="A367" t="s">
        <v>93</v>
      </c>
      <c r="B367" t="s">
        <v>444</v>
      </c>
      <c r="C367">
        <v>9</v>
      </c>
      <c r="D367" t="s">
        <v>469</v>
      </c>
    </row>
    <row r="368" spans="1:5">
      <c r="A368" t="s">
        <v>94</v>
      </c>
      <c r="B368" t="s">
        <v>444</v>
      </c>
      <c r="C368">
        <v>99</v>
      </c>
      <c r="D368" t="s">
        <v>400</v>
      </c>
    </row>
    <row r="369" spans="1:7">
      <c r="A369" t="s">
        <v>94</v>
      </c>
      <c r="B369" t="s">
        <v>444</v>
      </c>
      <c r="C369">
        <v>99</v>
      </c>
      <c r="D369" t="s">
        <v>303</v>
      </c>
    </row>
    <row r="370" spans="1:7">
      <c r="A370" t="s">
        <v>94</v>
      </c>
      <c r="B370" t="s">
        <v>444</v>
      </c>
      <c r="C370">
        <v>99</v>
      </c>
      <c r="D370" t="s">
        <v>471</v>
      </c>
    </row>
    <row r="371" spans="1:7">
      <c r="A371" t="s">
        <v>94</v>
      </c>
      <c r="B371" t="s">
        <v>444</v>
      </c>
      <c r="C371">
        <v>1</v>
      </c>
      <c r="D371" t="s">
        <v>472</v>
      </c>
      <c r="G371" s="41"/>
    </row>
    <row r="372" spans="1:7">
      <c r="A372" t="s">
        <v>94</v>
      </c>
      <c r="B372" t="s">
        <v>444</v>
      </c>
      <c r="C372">
        <v>1</v>
      </c>
      <c r="D372" t="s">
        <v>473</v>
      </c>
    </row>
    <row r="373" spans="1:7">
      <c r="A373" t="s">
        <v>94</v>
      </c>
      <c r="B373" t="s">
        <v>444</v>
      </c>
      <c r="C373">
        <v>1</v>
      </c>
      <c r="D373" t="s">
        <v>306</v>
      </c>
      <c r="E373" t="s">
        <v>170</v>
      </c>
    </row>
    <row r="374" spans="1:7">
      <c r="A374" t="s">
        <v>94</v>
      </c>
      <c r="B374" t="s">
        <v>444</v>
      </c>
      <c r="C374">
        <v>1</v>
      </c>
      <c r="D374" t="s">
        <v>307</v>
      </c>
      <c r="E374" t="s">
        <v>170</v>
      </c>
    </row>
    <row r="375" spans="1:7">
      <c r="A375" t="s">
        <v>94</v>
      </c>
      <c r="B375" t="s">
        <v>444</v>
      </c>
      <c r="C375">
        <v>1</v>
      </c>
      <c r="D375" t="s">
        <v>308</v>
      </c>
      <c r="E375" t="s">
        <v>170</v>
      </c>
    </row>
    <row r="376" spans="1:7">
      <c r="A376" t="s">
        <v>94</v>
      </c>
      <c r="B376" t="s">
        <v>444</v>
      </c>
      <c r="C376">
        <v>3</v>
      </c>
      <c r="D376" t="s">
        <v>345</v>
      </c>
    </row>
    <row r="377" spans="1:7">
      <c r="A377" t="s">
        <v>94</v>
      </c>
      <c r="B377" t="s">
        <v>444</v>
      </c>
      <c r="C377">
        <v>3</v>
      </c>
      <c r="D377" t="s">
        <v>346</v>
      </c>
    </row>
    <row r="378" spans="1:7">
      <c r="A378" t="s">
        <v>94</v>
      </c>
      <c r="B378" t="s">
        <v>444</v>
      </c>
      <c r="C378">
        <v>3</v>
      </c>
      <c r="D378" t="s">
        <v>347</v>
      </c>
    </row>
    <row r="379" spans="1:7">
      <c r="A379" t="s">
        <v>94</v>
      </c>
      <c r="B379" t="s">
        <v>444</v>
      </c>
      <c r="C379">
        <v>3</v>
      </c>
      <c r="D379" t="s">
        <v>472</v>
      </c>
    </row>
    <row r="380" spans="1:7">
      <c r="A380" t="s">
        <v>94</v>
      </c>
      <c r="B380" t="s">
        <v>444</v>
      </c>
      <c r="C380">
        <v>3</v>
      </c>
      <c r="D380" t="s">
        <v>473</v>
      </c>
    </row>
    <row r="381" spans="1:7">
      <c r="A381" t="s">
        <v>94</v>
      </c>
      <c r="B381" t="s">
        <v>444</v>
      </c>
      <c r="C381">
        <v>3</v>
      </c>
      <c r="D381" t="s">
        <v>474</v>
      </c>
    </row>
    <row r="382" spans="1:7">
      <c r="A382" t="s">
        <v>94</v>
      </c>
      <c r="B382" t="s">
        <v>444</v>
      </c>
      <c r="C382">
        <v>3</v>
      </c>
      <c r="D382" t="s">
        <v>475</v>
      </c>
    </row>
    <row r="383" spans="1:7">
      <c r="A383" t="s">
        <v>94</v>
      </c>
      <c r="B383" t="s">
        <v>444</v>
      </c>
      <c r="C383">
        <v>3</v>
      </c>
      <c r="D383" t="s">
        <v>476</v>
      </c>
    </row>
    <row r="384" spans="1:7">
      <c r="A384" t="s">
        <v>94</v>
      </c>
      <c r="B384" t="s">
        <v>444</v>
      </c>
      <c r="C384">
        <v>3</v>
      </c>
      <c r="D384" t="s">
        <v>477</v>
      </c>
    </row>
    <row r="385" spans="1:5">
      <c r="A385" t="s">
        <v>94</v>
      </c>
      <c r="B385" t="s">
        <v>444</v>
      </c>
      <c r="C385">
        <v>5</v>
      </c>
      <c r="D385" t="s">
        <v>478</v>
      </c>
    </row>
    <row r="386" spans="1:5">
      <c r="A386" t="s">
        <v>94</v>
      </c>
      <c r="B386" t="s">
        <v>444</v>
      </c>
      <c r="C386">
        <v>6</v>
      </c>
      <c r="D386" t="s">
        <v>479</v>
      </c>
    </row>
    <row r="387" spans="1:5">
      <c r="A387" t="s">
        <v>94</v>
      </c>
      <c r="B387" t="s">
        <v>444</v>
      </c>
      <c r="C387">
        <v>6</v>
      </c>
      <c r="D387" t="s">
        <v>430</v>
      </c>
    </row>
    <row r="388" spans="1:5">
      <c r="A388" t="s">
        <v>94</v>
      </c>
      <c r="B388" t="s">
        <v>444</v>
      </c>
      <c r="C388">
        <v>6</v>
      </c>
      <c r="D388" t="s">
        <v>431</v>
      </c>
    </row>
    <row r="389" spans="1:5">
      <c r="A389" t="s">
        <v>94</v>
      </c>
      <c r="B389" t="s">
        <v>444</v>
      </c>
      <c r="C389">
        <v>6</v>
      </c>
      <c r="D389" t="s">
        <v>473</v>
      </c>
    </row>
    <row r="390" spans="1:5">
      <c r="A390" t="s">
        <v>94</v>
      </c>
      <c r="B390" t="s">
        <v>444</v>
      </c>
      <c r="C390">
        <v>6</v>
      </c>
      <c r="D390" t="s">
        <v>480</v>
      </c>
    </row>
    <row r="391" spans="1:5">
      <c r="A391" t="s">
        <v>94</v>
      </c>
      <c r="B391" t="s">
        <v>444</v>
      </c>
      <c r="C391">
        <v>6</v>
      </c>
      <c r="D391" t="s">
        <v>481</v>
      </c>
    </row>
    <row r="392" spans="1:5">
      <c r="A392" t="s">
        <v>94</v>
      </c>
      <c r="B392" t="s">
        <v>444</v>
      </c>
      <c r="C392">
        <v>6</v>
      </c>
      <c r="D392" t="s">
        <v>482</v>
      </c>
    </row>
    <row r="393" spans="1:5">
      <c r="A393" t="s">
        <v>94</v>
      </c>
      <c r="B393" t="s">
        <v>444</v>
      </c>
      <c r="C393">
        <v>8</v>
      </c>
      <c r="D393" t="s">
        <v>136</v>
      </c>
    </row>
    <row r="394" spans="1:5">
      <c r="A394" t="s">
        <v>94</v>
      </c>
      <c r="B394" t="s">
        <v>444</v>
      </c>
      <c r="C394">
        <v>8</v>
      </c>
      <c r="D394" t="s">
        <v>480</v>
      </c>
    </row>
    <row r="395" spans="1:5">
      <c r="A395" t="s">
        <v>94</v>
      </c>
      <c r="B395" t="s">
        <v>444</v>
      </c>
      <c r="C395">
        <v>8</v>
      </c>
      <c r="D395" t="s">
        <v>483</v>
      </c>
      <c r="E395" t="s">
        <v>170</v>
      </c>
    </row>
    <row r="396" spans="1:5">
      <c r="A396" t="s">
        <v>94</v>
      </c>
      <c r="B396" t="s">
        <v>444</v>
      </c>
      <c r="C396">
        <v>8</v>
      </c>
      <c r="D396" t="s">
        <v>484</v>
      </c>
      <c r="E396" t="s">
        <v>170</v>
      </c>
    </row>
    <row r="397" spans="1:5">
      <c r="A397" t="s">
        <v>94</v>
      </c>
      <c r="B397" t="s">
        <v>444</v>
      </c>
      <c r="C397">
        <v>8</v>
      </c>
      <c r="D397" t="s">
        <v>485</v>
      </c>
    </row>
    <row r="398" spans="1:5">
      <c r="A398" t="s">
        <v>94</v>
      </c>
      <c r="B398" t="s">
        <v>444</v>
      </c>
      <c r="C398">
        <v>8</v>
      </c>
      <c r="D398" t="s">
        <v>486</v>
      </c>
    </row>
    <row r="399" spans="1:5">
      <c r="A399" t="s">
        <v>94</v>
      </c>
      <c r="B399" t="s">
        <v>444</v>
      </c>
      <c r="C399">
        <v>8</v>
      </c>
      <c r="D399" t="s">
        <v>487</v>
      </c>
    </row>
    <row r="400" spans="1:5">
      <c r="A400" t="s">
        <v>94</v>
      </c>
      <c r="B400" t="s">
        <v>444</v>
      </c>
      <c r="C400">
        <v>9</v>
      </c>
      <c r="D400" t="s">
        <v>488</v>
      </c>
      <c r="E400" t="s">
        <v>170</v>
      </c>
    </row>
    <row r="401" spans="1:4">
      <c r="A401" t="s">
        <v>94</v>
      </c>
      <c r="B401" t="s">
        <v>444</v>
      </c>
      <c r="C401">
        <v>10</v>
      </c>
      <c r="D401" t="s">
        <v>138</v>
      </c>
    </row>
    <row r="402" spans="1:4">
      <c r="A402" t="s">
        <v>94</v>
      </c>
      <c r="B402" t="s">
        <v>444</v>
      </c>
      <c r="C402">
        <v>10</v>
      </c>
      <c r="D402" t="s">
        <v>489</v>
      </c>
    </row>
    <row r="403" spans="1:4">
      <c r="A403" t="s">
        <v>94</v>
      </c>
      <c r="B403" t="s">
        <v>444</v>
      </c>
      <c r="C403">
        <v>11</v>
      </c>
      <c r="D403" t="s">
        <v>490</v>
      </c>
    </row>
    <row r="404" spans="1:4">
      <c r="A404" t="s">
        <v>94</v>
      </c>
      <c r="B404" t="s">
        <v>444</v>
      </c>
      <c r="C404">
        <v>11</v>
      </c>
      <c r="D404" t="s">
        <v>491</v>
      </c>
    </row>
    <row r="405" spans="1:4">
      <c r="A405" t="s">
        <v>94</v>
      </c>
      <c r="B405" t="s">
        <v>444</v>
      </c>
      <c r="C405">
        <v>11</v>
      </c>
      <c r="D405" t="s">
        <v>492</v>
      </c>
    </row>
    <row r="406" spans="1:4">
      <c r="A406" t="s">
        <v>94</v>
      </c>
      <c r="B406" t="s">
        <v>444</v>
      </c>
      <c r="C406">
        <v>11</v>
      </c>
      <c r="D406" t="s">
        <v>493</v>
      </c>
    </row>
    <row r="407" spans="1:4">
      <c r="A407" t="s">
        <v>94</v>
      </c>
      <c r="B407" t="s">
        <v>444</v>
      </c>
      <c r="C407">
        <v>11</v>
      </c>
      <c r="D407" t="s">
        <v>494</v>
      </c>
    </row>
    <row r="408" spans="1:4">
      <c r="A408" t="s">
        <v>94</v>
      </c>
      <c r="B408" t="s">
        <v>444</v>
      </c>
      <c r="C408">
        <v>11</v>
      </c>
      <c r="D408" t="s">
        <v>495</v>
      </c>
    </row>
    <row r="409" spans="1:4">
      <c r="A409" t="s">
        <v>94</v>
      </c>
      <c r="B409" t="s">
        <v>444</v>
      </c>
      <c r="C409">
        <v>11</v>
      </c>
      <c r="D409" t="s">
        <v>496</v>
      </c>
    </row>
    <row r="410" spans="1:4">
      <c r="A410" t="s">
        <v>94</v>
      </c>
      <c r="B410" t="s">
        <v>444</v>
      </c>
      <c r="C410">
        <v>11</v>
      </c>
      <c r="D410" t="s">
        <v>510</v>
      </c>
    </row>
    <row r="411" spans="1:4">
      <c r="A411" t="s">
        <v>94</v>
      </c>
      <c r="B411" t="s">
        <v>444</v>
      </c>
      <c r="C411">
        <v>11</v>
      </c>
      <c r="D411" t="s">
        <v>511</v>
      </c>
    </row>
    <row r="412" spans="1:4">
      <c r="A412" t="s">
        <v>94</v>
      </c>
      <c r="B412" t="s">
        <v>444</v>
      </c>
      <c r="C412">
        <v>11</v>
      </c>
      <c r="D412" t="s">
        <v>512</v>
      </c>
    </row>
    <row r="413" spans="1:4">
      <c r="A413" t="s">
        <v>94</v>
      </c>
      <c r="B413" t="s">
        <v>444</v>
      </c>
      <c r="C413">
        <v>11</v>
      </c>
      <c r="D413" t="s">
        <v>513</v>
      </c>
    </row>
    <row r="414" spans="1:4">
      <c r="A414" t="s">
        <v>94</v>
      </c>
      <c r="B414" t="s">
        <v>444</v>
      </c>
      <c r="C414">
        <v>11</v>
      </c>
      <c r="D414" t="s">
        <v>514</v>
      </c>
    </row>
    <row r="415" spans="1:4">
      <c r="A415" t="s">
        <v>94</v>
      </c>
      <c r="B415" t="s">
        <v>444</v>
      </c>
      <c r="C415">
        <v>11</v>
      </c>
      <c r="D415" t="s">
        <v>515</v>
      </c>
    </row>
    <row r="416" spans="1:4">
      <c r="A416" t="s">
        <v>94</v>
      </c>
      <c r="B416" t="s">
        <v>444</v>
      </c>
      <c r="C416">
        <v>11</v>
      </c>
      <c r="D416" t="s">
        <v>516</v>
      </c>
    </row>
    <row r="417" spans="1:5">
      <c r="A417" t="s">
        <v>94</v>
      </c>
      <c r="B417" t="s">
        <v>444</v>
      </c>
      <c r="C417">
        <v>11</v>
      </c>
      <c r="D417" t="s">
        <v>517</v>
      </c>
    </row>
    <row r="418" spans="1:5">
      <c r="A418" t="s">
        <v>98</v>
      </c>
      <c r="B418" t="s">
        <v>444</v>
      </c>
      <c r="C418">
        <v>99</v>
      </c>
      <c r="D418" t="s">
        <v>164</v>
      </c>
    </row>
    <row r="419" spans="1:5">
      <c r="A419" t="s">
        <v>98</v>
      </c>
      <c r="B419" t="s">
        <v>444</v>
      </c>
      <c r="C419">
        <v>99</v>
      </c>
      <c r="D419" t="s">
        <v>518</v>
      </c>
      <c r="E419" t="s">
        <v>170</v>
      </c>
    </row>
    <row r="420" spans="1:5">
      <c r="A420" t="s">
        <v>98</v>
      </c>
      <c r="B420" t="s">
        <v>444</v>
      </c>
      <c r="C420">
        <v>99</v>
      </c>
      <c r="D420" t="s">
        <v>519</v>
      </c>
      <c r="E420" t="s">
        <v>170</v>
      </c>
    </row>
    <row r="421" spans="1:5">
      <c r="A421" t="s">
        <v>98</v>
      </c>
      <c r="B421" t="s">
        <v>444</v>
      </c>
      <c r="C421">
        <v>99</v>
      </c>
      <c r="D421" t="s">
        <v>520</v>
      </c>
      <c r="E421" t="s">
        <v>170</v>
      </c>
    </row>
    <row r="422" spans="1:5">
      <c r="A422" t="s">
        <v>98</v>
      </c>
      <c r="B422" t="s">
        <v>444</v>
      </c>
      <c r="C422">
        <v>99</v>
      </c>
      <c r="D422" t="s">
        <v>521</v>
      </c>
      <c r="E422" t="s">
        <v>170</v>
      </c>
    </row>
    <row r="423" spans="1:5">
      <c r="A423" t="s">
        <v>98</v>
      </c>
      <c r="B423" t="s">
        <v>444</v>
      </c>
      <c r="C423">
        <v>99</v>
      </c>
      <c r="D423" t="s">
        <v>522</v>
      </c>
      <c r="E423" t="s">
        <v>170</v>
      </c>
    </row>
    <row r="424" spans="1:5">
      <c r="A424" t="s">
        <v>98</v>
      </c>
      <c r="B424" t="s">
        <v>444</v>
      </c>
      <c r="C424">
        <v>99</v>
      </c>
      <c r="D424" t="s">
        <v>523</v>
      </c>
      <c r="E424" t="s">
        <v>170</v>
      </c>
    </row>
    <row r="425" spans="1:5">
      <c r="A425" t="s">
        <v>98</v>
      </c>
      <c r="B425" t="s">
        <v>444</v>
      </c>
      <c r="C425">
        <v>99</v>
      </c>
      <c r="D425" t="s">
        <v>524</v>
      </c>
      <c r="E425" t="s">
        <v>170</v>
      </c>
    </row>
    <row r="426" spans="1:5">
      <c r="A426" t="s">
        <v>98</v>
      </c>
      <c r="B426" t="s">
        <v>444</v>
      </c>
      <c r="C426">
        <v>99</v>
      </c>
      <c r="D426" t="s">
        <v>525</v>
      </c>
      <c r="E426" t="s">
        <v>170</v>
      </c>
    </row>
    <row r="427" spans="1:5">
      <c r="A427" t="s">
        <v>98</v>
      </c>
      <c r="B427" t="s">
        <v>444</v>
      </c>
      <c r="C427">
        <v>1</v>
      </c>
      <c r="D427" t="s">
        <v>165</v>
      </c>
    </row>
    <row r="428" spans="1:5">
      <c r="A428" t="s">
        <v>98</v>
      </c>
      <c r="B428" t="s">
        <v>444</v>
      </c>
      <c r="C428">
        <v>1</v>
      </c>
      <c r="D428" t="s">
        <v>153</v>
      </c>
      <c r="E428" t="s">
        <v>170</v>
      </c>
    </row>
    <row r="429" spans="1:5">
      <c r="A429" t="s">
        <v>98</v>
      </c>
      <c r="B429" t="s">
        <v>444</v>
      </c>
      <c r="C429">
        <v>1</v>
      </c>
      <c r="D429" t="s">
        <v>155</v>
      </c>
    </row>
    <row r="430" spans="1:5">
      <c r="A430" t="s">
        <v>98</v>
      </c>
      <c r="B430" t="s">
        <v>444</v>
      </c>
      <c r="C430">
        <v>3</v>
      </c>
      <c r="D430" t="s">
        <v>157</v>
      </c>
      <c r="E430" t="s">
        <v>170</v>
      </c>
    </row>
    <row r="431" spans="1:5">
      <c r="A431" t="s">
        <v>98</v>
      </c>
      <c r="B431" t="s">
        <v>444</v>
      </c>
      <c r="C431">
        <v>6</v>
      </c>
      <c r="D431" t="s">
        <v>160</v>
      </c>
    </row>
    <row r="432" spans="1:5">
      <c r="A432" t="s">
        <v>98</v>
      </c>
      <c r="B432" t="s">
        <v>444</v>
      </c>
      <c r="C432">
        <v>6</v>
      </c>
      <c r="D432" t="s">
        <v>162</v>
      </c>
    </row>
    <row r="433" spans="1:5">
      <c r="A433" t="s">
        <v>98</v>
      </c>
      <c r="B433" t="s">
        <v>444</v>
      </c>
      <c r="C433">
        <v>8</v>
      </c>
      <c r="D433" t="s">
        <v>163</v>
      </c>
      <c r="E433" t="s">
        <v>170</v>
      </c>
    </row>
    <row r="434" spans="1:5">
      <c r="A434" t="s">
        <v>98</v>
      </c>
      <c r="B434" t="s">
        <v>444</v>
      </c>
      <c r="C434">
        <v>10</v>
      </c>
      <c r="D434" t="s">
        <v>398</v>
      </c>
    </row>
    <row r="435" spans="1:5">
      <c r="A435" t="s">
        <v>98</v>
      </c>
      <c r="B435" t="s">
        <v>444</v>
      </c>
      <c r="C435">
        <v>11</v>
      </c>
      <c r="D435" t="s">
        <v>526</v>
      </c>
    </row>
    <row r="436" spans="1:5">
      <c r="A436" t="s">
        <v>94</v>
      </c>
      <c r="B436" t="s">
        <v>409</v>
      </c>
      <c r="C436">
        <v>3</v>
      </c>
      <c r="D436" t="s">
        <v>528</v>
      </c>
      <c r="E436" t="s">
        <v>170</v>
      </c>
    </row>
    <row r="437" spans="1:5">
      <c r="A437" t="s">
        <v>94</v>
      </c>
      <c r="B437" t="s">
        <v>409</v>
      </c>
      <c r="C437">
        <v>6</v>
      </c>
      <c r="D437" t="s">
        <v>470</v>
      </c>
      <c r="E437" t="s">
        <v>170</v>
      </c>
    </row>
    <row r="438" spans="1:5">
      <c r="A438" t="s">
        <v>98</v>
      </c>
      <c r="B438" t="s">
        <v>409</v>
      </c>
      <c r="C438">
        <v>6</v>
      </c>
      <c r="D438" t="s">
        <v>529</v>
      </c>
      <c r="E438" t="s">
        <v>170</v>
      </c>
    </row>
    <row r="439" spans="1:5">
      <c r="A439" t="s">
        <v>93</v>
      </c>
      <c r="B439" t="s">
        <v>530</v>
      </c>
      <c r="C439" s="169" t="s">
        <v>531</v>
      </c>
      <c r="D439" t="s">
        <v>99</v>
      </c>
    </row>
    <row r="440" spans="1:5">
      <c r="A440" t="s">
        <v>93</v>
      </c>
      <c r="B440" t="s">
        <v>530</v>
      </c>
      <c r="C440" s="169" t="s">
        <v>531</v>
      </c>
      <c r="D440" t="s">
        <v>100</v>
      </c>
    </row>
    <row r="441" spans="1:5">
      <c r="A441" t="s">
        <v>93</v>
      </c>
      <c r="B441" t="s">
        <v>530</v>
      </c>
      <c r="C441" s="169" t="s">
        <v>531</v>
      </c>
      <c r="D441" t="s">
        <v>101</v>
      </c>
    </row>
    <row r="442" spans="1:5">
      <c r="A442" t="s">
        <v>93</v>
      </c>
      <c r="B442" t="s">
        <v>530</v>
      </c>
      <c r="C442">
        <v>1</v>
      </c>
      <c r="D442" t="s">
        <v>532</v>
      </c>
    </row>
    <row r="443" spans="1:5">
      <c r="A443" t="s">
        <v>93</v>
      </c>
      <c r="B443" t="s">
        <v>530</v>
      </c>
      <c r="C443">
        <v>1</v>
      </c>
      <c r="D443" t="s">
        <v>533</v>
      </c>
    </row>
    <row r="444" spans="1:5">
      <c r="A444" t="s">
        <v>93</v>
      </c>
      <c r="B444" t="s">
        <v>530</v>
      </c>
      <c r="C444">
        <v>6</v>
      </c>
      <c r="D444" t="s">
        <v>534</v>
      </c>
    </row>
    <row r="445" spans="1:5">
      <c r="A445" t="s">
        <v>93</v>
      </c>
      <c r="B445" t="s">
        <v>530</v>
      </c>
      <c r="C445">
        <v>6</v>
      </c>
      <c r="D445" t="s">
        <v>535</v>
      </c>
    </row>
    <row r="446" spans="1:5">
      <c r="A446" t="s">
        <v>93</v>
      </c>
      <c r="B446" t="s">
        <v>530</v>
      </c>
      <c r="C446">
        <v>6</v>
      </c>
      <c r="D446" t="s">
        <v>536</v>
      </c>
    </row>
    <row r="447" spans="1:5">
      <c r="A447" t="s">
        <v>93</v>
      </c>
      <c r="B447" t="s">
        <v>530</v>
      </c>
      <c r="C447">
        <v>8</v>
      </c>
      <c r="D447" t="s">
        <v>537</v>
      </c>
      <c r="E447" t="s">
        <v>170</v>
      </c>
    </row>
    <row r="448" spans="1:5">
      <c r="A448" t="s">
        <v>93</v>
      </c>
      <c r="B448" t="s">
        <v>530</v>
      </c>
      <c r="C448">
        <v>8</v>
      </c>
      <c r="D448" t="s">
        <v>538</v>
      </c>
      <c r="E448" t="s">
        <v>170</v>
      </c>
    </row>
    <row r="449" spans="1:5">
      <c r="A449" t="s">
        <v>93</v>
      </c>
      <c r="B449" t="s">
        <v>530</v>
      </c>
      <c r="C449">
        <v>8</v>
      </c>
      <c r="D449" t="s">
        <v>539</v>
      </c>
      <c r="E449" t="s">
        <v>170</v>
      </c>
    </row>
    <row r="450" spans="1:5">
      <c r="A450" t="s">
        <v>93</v>
      </c>
      <c r="B450" t="s">
        <v>530</v>
      </c>
      <c r="C450">
        <v>8</v>
      </c>
      <c r="D450" t="s">
        <v>540</v>
      </c>
      <c r="E450" t="s">
        <v>170</v>
      </c>
    </row>
    <row r="451" spans="1:5">
      <c r="A451" t="s">
        <v>93</v>
      </c>
      <c r="B451" t="s">
        <v>530</v>
      </c>
      <c r="C451">
        <v>8</v>
      </c>
      <c r="D451" t="s">
        <v>541</v>
      </c>
    </row>
    <row r="452" spans="1:5">
      <c r="A452" t="s">
        <v>93</v>
      </c>
      <c r="B452" t="s">
        <v>530</v>
      </c>
      <c r="C452">
        <v>8</v>
      </c>
      <c r="D452" t="s">
        <v>542</v>
      </c>
    </row>
    <row r="453" spans="1:5">
      <c r="A453" t="s">
        <v>93</v>
      </c>
      <c r="B453" t="s">
        <v>530</v>
      </c>
      <c r="C453">
        <v>8</v>
      </c>
      <c r="D453" t="s">
        <v>543</v>
      </c>
    </row>
    <row r="454" spans="1:5">
      <c r="A454" t="s">
        <v>93</v>
      </c>
      <c r="B454" t="s">
        <v>530</v>
      </c>
      <c r="C454">
        <v>9</v>
      </c>
      <c r="D454" t="s">
        <v>544</v>
      </c>
    </row>
    <row r="455" spans="1:5">
      <c r="A455" t="s">
        <v>94</v>
      </c>
      <c r="B455" t="s">
        <v>530</v>
      </c>
      <c r="C455">
        <v>99</v>
      </c>
      <c r="D455" t="s">
        <v>545</v>
      </c>
    </row>
    <row r="456" spans="1:5">
      <c r="A456" t="s">
        <v>94</v>
      </c>
      <c r="B456" t="s">
        <v>530</v>
      </c>
      <c r="C456">
        <v>99</v>
      </c>
      <c r="D456" t="s">
        <v>546</v>
      </c>
    </row>
    <row r="457" spans="1:5">
      <c r="A457" t="s">
        <v>94</v>
      </c>
      <c r="B457" t="s">
        <v>530</v>
      </c>
      <c r="C457">
        <v>99</v>
      </c>
      <c r="D457" t="s">
        <v>547</v>
      </c>
    </row>
    <row r="458" spans="1:5">
      <c r="A458" t="s">
        <v>94</v>
      </c>
      <c r="B458" t="s">
        <v>530</v>
      </c>
      <c r="C458">
        <v>99</v>
      </c>
      <c r="D458" t="s">
        <v>548</v>
      </c>
    </row>
    <row r="459" spans="1:5">
      <c r="A459" t="s">
        <v>94</v>
      </c>
      <c r="B459" t="s">
        <v>530</v>
      </c>
      <c r="C459">
        <v>1</v>
      </c>
      <c r="D459" t="s">
        <v>549</v>
      </c>
    </row>
    <row r="460" spans="1:5">
      <c r="A460" t="s">
        <v>94</v>
      </c>
      <c r="B460" t="s">
        <v>530</v>
      </c>
      <c r="C460">
        <v>1</v>
      </c>
      <c r="D460" t="s">
        <v>550</v>
      </c>
    </row>
    <row r="461" spans="1:5">
      <c r="A461" t="s">
        <v>94</v>
      </c>
      <c r="B461" t="s">
        <v>530</v>
      </c>
      <c r="C461">
        <v>1</v>
      </c>
      <c r="D461" t="s">
        <v>551</v>
      </c>
    </row>
    <row r="462" spans="1:5">
      <c r="A462" t="s">
        <v>94</v>
      </c>
      <c r="B462" t="s">
        <v>530</v>
      </c>
      <c r="C462">
        <v>1</v>
      </c>
      <c r="D462" t="s">
        <v>552</v>
      </c>
    </row>
    <row r="463" spans="1:5">
      <c r="A463" t="s">
        <v>94</v>
      </c>
      <c r="B463" t="s">
        <v>530</v>
      </c>
      <c r="C463">
        <v>1</v>
      </c>
      <c r="D463" t="s">
        <v>553</v>
      </c>
    </row>
    <row r="464" spans="1:5">
      <c r="A464" t="s">
        <v>94</v>
      </c>
      <c r="B464" t="s">
        <v>530</v>
      </c>
      <c r="C464">
        <v>1</v>
      </c>
      <c r="D464" t="s">
        <v>554</v>
      </c>
    </row>
    <row r="465" spans="1:5">
      <c r="A465" t="s">
        <v>94</v>
      </c>
      <c r="B465" t="s">
        <v>530</v>
      </c>
      <c r="C465">
        <v>1</v>
      </c>
      <c r="D465" t="s">
        <v>555</v>
      </c>
    </row>
    <row r="466" spans="1:5">
      <c r="A466" t="s">
        <v>94</v>
      </c>
      <c r="B466" t="s">
        <v>530</v>
      </c>
      <c r="C466">
        <v>1</v>
      </c>
      <c r="D466" t="s">
        <v>556</v>
      </c>
    </row>
    <row r="467" spans="1:5">
      <c r="A467" t="s">
        <v>94</v>
      </c>
      <c r="B467" t="s">
        <v>530</v>
      </c>
      <c r="C467">
        <v>1</v>
      </c>
      <c r="D467" t="s">
        <v>557</v>
      </c>
    </row>
    <row r="468" spans="1:5">
      <c r="A468" t="s">
        <v>94</v>
      </c>
      <c r="B468" t="s">
        <v>530</v>
      </c>
      <c r="C468">
        <v>1</v>
      </c>
      <c r="D468" t="s">
        <v>558</v>
      </c>
    </row>
    <row r="469" spans="1:5">
      <c r="A469" t="s">
        <v>94</v>
      </c>
      <c r="B469" t="s">
        <v>530</v>
      </c>
      <c r="C469">
        <v>1</v>
      </c>
      <c r="D469" t="s">
        <v>559</v>
      </c>
    </row>
    <row r="470" spans="1:5">
      <c r="A470" t="s">
        <v>94</v>
      </c>
      <c r="B470" t="s">
        <v>530</v>
      </c>
      <c r="C470">
        <v>1</v>
      </c>
      <c r="D470" t="s">
        <v>596</v>
      </c>
    </row>
    <row r="471" spans="1:5">
      <c r="A471" t="s">
        <v>94</v>
      </c>
      <c r="B471" t="s">
        <v>530</v>
      </c>
      <c r="C471">
        <v>1</v>
      </c>
      <c r="D471" t="s">
        <v>597</v>
      </c>
    </row>
    <row r="472" spans="1:5">
      <c r="A472" t="s">
        <v>94</v>
      </c>
      <c r="B472" t="s">
        <v>530</v>
      </c>
      <c r="C472">
        <v>1</v>
      </c>
      <c r="D472" t="s">
        <v>598</v>
      </c>
      <c r="E472" t="s">
        <v>170</v>
      </c>
    </row>
    <row r="473" spans="1:5">
      <c r="A473" t="s">
        <v>94</v>
      </c>
      <c r="B473" t="s">
        <v>530</v>
      </c>
      <c r="C473">
        <v>1</v>
      </c>
      <c r="D473" t="s">
        <v>599</v>
      </c>
    </row>
    <row r="474" spans="1:5">
      <c r="A474" t="s">
        <v>94</v>
      </c>
      <c r="B474" t="s">
        <v>530</v>
      </c>
      <c r="C474">
        <v>3</v>
      </c>
      <c r="D474" t="s">
        <v>600</v>
      </c>
    </row>
    <row r="475" spans="1:5">
      <c r="A475" t="s">
        <v>94</v>
      </c>
      <c r="B475" t="s">
        <v>530</v>
      </c>
      <c r="C475">
        <v>3</v>
      </c>
      <c r="D475" t="s">
        <v>601</v>
      </c>
    </row>
    <row r="476" spans="1:5">
      <c r="A476" t="s">
        <v>94</v>
      </c>
      <c r="B476" t="s">
        <v>530</v>
      </c>
      <c r="C476">
        <v>3</v>
      </c>
      <c r="D476" t="s">
        <v>602</v>
      </c>
    </row>
    <row r="477" spans="1:5">
      <c r="A477" t="s">
        <v>94</v>
      </c>
      <c r="B477" t="s">
        <v>530</v>
      </c>
      <c r="C477">
        <v>3</v>
      </c>
      <c r="D477" t="s">
        <v>603</v>
      </c>
    </row>
    <row r="478" spans="1:5">
      <c r="A478" t="s">
        <v>94</v>
      </c>
      <c r="B478" t="s">
        <v>530</v>
      </c>
      <c r="C478">
        <v>3</v>
      </c>
      <c r="D478" t="s">
        <v>604</v>
      </c>
    </row>
    <row r="479" spans="1:5">
      <c r="A479" t="s">
        <v>94</v>
      </c>
      <c r="B479" t="s">
        <v>530</v>
      </c>
      <c r="C479">
        <v>3</v>
      </c>
      <c r="D479" t="s">
        <v>605</v>
      </c>
    </row>
    <row r="480" spans="1:5">
      <c r="A480" t="s">
        <v>94</v>
      </c>
      <c r="B480" t="s">
        <v>530</v>
      </c>
      <c r="C480">
        <v>3</v>
      </c>
      <c r="D480" t="s">
        <v>554</v>
      </c>
    </row>
    <row r="481" spans="1:5">
      <c r="A481" t="s">
        <v>94</v>
      </c>
      <c r="B481" t="s">
        <v>530</v>
      </c>
      <c r="C481">
        <v>3</v>
      </c>
      <c r="D481" t="s">
        <v>555</v>
      </c>
    </row>
    <row r="482" spans="1:5">
      <c r="A482" t="s">
        <v>94</v>
      </c>
      <c r="B482" t="s">
        <v>530</v>
      </c>
      <c r="C482">
        <v>3</v>
      </c>
      <c r="D482" t="s">
        <v>556</v>
      </c>
    </row>
    <row r="483" spans="1:5">
      <c r="A483" t="s">
        <v>94</v>
      </c>
      <c r="B483" t="s">
        <v>530</v>
      </c>
      <c r="C483">
        <v>3</v>
      </c>
      <c r="D483" t="s">
        <v>557</v>
      </c>
    </row>
    <row r="484" spans="1:5">
      <c r="A484" t="s">
        <v>94</v>
      </c>
      <c r="B484" t="s">
        <v>530</v>
      </c>
      <c r="C484">
        <v>3</v>
      </c>
      <c r="D484" t="s">
        <v>606</v>
      </c>
      <c r="E484" t="s">
        <v>170</v>
      </c>
    </row>
    <row r="485" spans="1:5">
      <c r="A485" t="s">
        <v>94</v>
      </c>
      <c r="B485" t="s">
        <v>530</v>
      </c>
      <c r="C485">
        <v>3</v>
      </c>
      <c r="D485" t="s">
        <v>607</v>
      </c>
      <c r="E485" t="s">
        <v>170</v>
      </c>
    </row>
    <row r="486" spans="1:5">
      <c r="A486" t="s">
        <v>94</v>
      </c>
      <c r="B486" t="s">
        <v>530</v>
      </c>
      <c r="C486">
        <v>3</v>
      </c>
      <c r="D486" t="s">
        <v>608</v>
      </c>
    </row>
    <row r="487" spans="1:5">
      <c r="A487" t="s">
        <v>94</v>
      </c>
      <c r="B487" t="s">
        <v>530</v>
      </c>
      <c r="C487">
        <v>3</v>
      </c>
      <c r="D487" t="s">
        <v>609</v>
      </c>
    </row>
    <row r="488" spans="1:5">
      <c r="A488" t="s">
        <v>94</v>
      </c>
      <c r="B488" t="s">
        <v>530</v>
      </c>
      <c r="C488">
        <v>3</v>
      </c>
      <c r="D488" t="s">
        <v>610</v>
      </c>
    </row>
    <row r="489" spans="1:5">
      <c r="A489" t="s">
        <v>94</v>
      </c>
      <c r="B489" t="s">
        <v>530</v>
      </c>
      <c r="C489">
        <v>3</v>
      </c>
      <c r="D489" t="s">
        <v>611</v>
      </c>
    </row>
    <row r="490" spans="1:5">
      <c r="A490" t="s">
        <v>94</v>
      </c>
      <c r="B490" t="s">
        <v>530</v>
      </c>
      <c r="C490">
        <v>3</v>
      </c>
      <c r="D490" t="s">
        <v>476</v>
      </c>
    </row>
    <row r="491" spans="1:5">
      <c r="A491" t="s">
        <v>94</v>
      </c>
      <c r="B491" t="s">
        <v>530</v>
      </c>
      <c r="C491">
        <v>3</v>
      </c>
      <c r="D491" t="s">
        <v>477</v>
      </c>
    </row>
    <row r="492" spans="1:5">
      <c r="A492" t="s">
        <v>94</v>
      </c>
      <c r="B492" t="s">
        <v>530</v>
      </c>
      <c r="C492">
        <v>3</v>
      </c>
      <c r="D492" t="s">
        <v>612</v>
      </c>
    </row>
    <row r="493" spans="1:5">
      <c r="A493" t="s">
        <v>94</v>
      </c>
      <c r="B493" t="s">
        <v>530</v>
      </c>
      <c r="C493">
        <v>3</v>
      </c>
      <c r="D493" t="s">
        <v>613</v>
      </c>
    </row>
    <row r="494" spans="1:5">
      <c r="A494" t="s">
        <v>94</v>
      </c>
      <c r="B494" t="s">
        <v>530</v>
      </c>
      <c r="C494">
        <v>4</v>
      </c>
      <c r="D494" t="s">
        <v>554</v>
      </c>
    </row>
    <row r="495" spans="1:5">
      <c r="A495" t="s">
        <v>94</v>
      </c>
      <c r="B495" t="s">
        <v>530</v>
      </c>
      <c r="C495">
        <v>4</v>
      </c>
      <c r="D495" t="s">
        <v>555</v>
      </c>
    </row>
    <row r="496" spans="1:5">
      <c r="A496" t="s">
        <v>94</v>
      </c>
      <c r="B496" t="s">
        <v>530</v>
      </c>
      <c r="C496">
        <v>4</v>
      </c>
      <c r="D496" t="s">
        <v>556</v>
      </c>
    </row>
    <row r="497" spans="1:5">
      <c r="A497" t="s">
        <v>94</v>
      </c>
      <c r="B497" t="s">
        <v>530</v>
      </c>
      <c r="C497">
        <v>4</v>
      </c>
      <c r="D497" t="s">
        <v>557</v>
      </c>
    </row>
    <row r="498" spans="1:5">
      <c r="A498" t="s">
        <v>94</v>
      </c>
      <c r="B498" t="s">
        <v>530</v>
      </c>
      <c r="C498">
        <v>4</v>
      </c>
      <c r="D498" t="s">
        <v>609</v>
      </c>
    </row>
    <row r="499" spans="1:5">
      <c r="A499" t="s">
        <v>94</v>
      </c>
      <c r="B499" t="s">
        <v>530</v>
      </c>
      <c r="C499">
        <v>4</v>
      </c>
      <c r="D499" t="s">
        <v>610</v>
      </c>
    </row>
    <row r="500" spans="1:5">
      <c r="A500" t="s">
        <v>94</v>
      </c>
      <c r="B500" t="s">
        <v>530</v>
      </c>
      <c r="C500">
        <v>4</v>
      </c>
      <c r="D500" t="s">
        <v>611</v>
      </c>
    </row>
    <row r="501" spans="1:5">
      <c r="A501" t="s">
        <v>94</v>
      </c>
      <c r="B501" t="s">
        <v>530</v>
      </c>
      <c r="C501">
        <v>5</v>
      </c>
      <c r="D501" t="s">
        <v>614</v>
      </c>
      <c r="E501" t="s">
        <v>170</v>
      </c>
    </row>
    <row r="502" spans="1:5">
      <c r="A502" t="s">
        <v>94</v>
      </c>
      <c r="B502" t="s">
        <v>530</v>
      </c>
      <c r="C502">
        <v>6</v>
      </c>
      <c r="D502" t="s">
        <v>615</v>
      </c>
    </row>
    <row r="503" spans="1:5">
      <c r="A503" t="s">
        <v>94</v>
      </c>
      <c r="B503" t="s">
        <v>530</v>
      </c>
      <c r="C503">
        <v>6</v>
      </c>
      <c r="D503" t="s">
        <v>616</v>
      </c>
    </row>
    <row r="504" spans="1:5">
      <c r="A504" t="s">
        <v>94</v>
      </c>
      <c r="B504" t="s">
        <v>530</v>
      </c>
      <c r="C504">
        <v>6</v>
      </c>
      <c r="D504" t="s">
        <v>617</v>
      </c>
    </row>
    <row r="505" spans="1:5">
      <c r="A505" t="s">
        <v>94</v>
      </c>
      <c r="B505" t="s">
        <v>530</v>
      </c>
      <c r="C505">
        <v>6</v>
      </c>
      <c r="D505" t="s">
        <v>554</v>
      </c>
    </row>
    <row r="506" spans="1:5">
      <c r="A506" t="s">
        <v>94</v>
      </c>
      <c r="B506" t="s">
        <v>530</v>
      </c>
      <c r="C506">
        <v>6</v>
      </c>
      <c r="D506" t="s">
        <v>555</v>
      </c>
    </row>
    <row r="507" spans="1:5">
      <c r="A507" t="s">
        <v>94</v>
      </c>
      <c r="B507" t="s">
        <v>530</v>
      </c>
      <c r="C507">
        <v>6</v>
      </c>
      <c r="D507" t="s">
        <v>556</v>
      </c>
    </row>
    <row r="508" spans="1:5">
      <c r="A508" t="s">
        <v>94</v>
      </c>
      <c r="B508" t="s">
        <v>530</v>
      </c>
      <c r="C508">
        <v>6</v>
      </c>
      <c r="D508" t="s">
        <v>557</v>
      </c>
    </row>
    <row r="509" spans="1:5">
      <c r="A509" t="s">
        <v>94</v>
      </c>
      <c r="B509" t="s">
        <v>530</v>
      </c>
      <c r="C509">
        <v>6</v>
      </c>
      <c r="D509" t="s">
        <v>618</v>
      </c>
    </row>
    <row r="510" spans="1:5">
      <c r="A510" t="s">
        <v>94</v>
      </c>
      <c r="B510" t="s">
        <v>530</v>
      </c>
      <c r="C510">
        <v>6</v>
      </c>
      <c r="D510" t="s">
        <v>619</v>
      </c>
    </row>
    <row r="511" spans="1:5">
      <c r="A511" t="s">
        <v>94</v>
      </c>
      <c r="B511" t="s">
        <v>530</v>
      </c>
      <c r="C511">
        <v>6</v>
      </c>
      <c r="D511" t="s">
        <v>620</v>
      </c>
    </row>
    <row r="512" spans="1:5">
      <c r="A512" t="s">
        <v>94</v>
      </c>
      <c r="B512" t="s">
        <v>530</v>
      </c>
      <c r="C512">
        <v>6</v>
      </c>
      <c r="D512" t="s">
        <v>609</v>
      </c>
    </row>
    <row r="513" spans="1:4">
      <c r="A513" t="s">
        <v>94</v>
      </c>
      <c r="B513" t="s">
        <v>530</v>
      </c>
      <c r="C513">
        <v>6</v>
      </c>
      <c r="D513" t="s">
        <v>610</v>
      </c>
    </row>
    <row r="514" spans="1:4">
      <c r="A514" t="s">
        <v>94</v>
      </c>
      <c r="B514" t="s">
        <v>530</v>
      </c>
      <c r="C514">
        <v>6</v>
      </c>
      <c r="D514" t="s">
        <v>611</v>
      </c>
    </row>
    <row r="515" spans="1:4">
      <c r="A515" t="s">
        <v>94</v>
      </c>
      <c r="B515" t="s">
        <v>530</v>
      </c>
      <c r="C515">
        <v>6</v>
      </c>
      <c r="D515" t="s">
        <v>621</v>
      </c>
    </row>
    <row r="516" spans="1:4">
      <c r="A516" t="s">
        <v>94</v>
      </c>
      <c r="B516" t="s">
        <v>530</v>
      </c>
      <c r="C516">
        <v>6</v>
      </c>
      <c r="D516" t="s">
        <v>622</v>
      </c>
    </row>
    <row r="517" spans="1:4">
      <c r="A517" t="s">
        <v>94</v>
      </c>
      <c r="B517" t="s">
        <v>530</v>
      </c>
      <c r="C517">
        <v>8</v>
      </c>
      <c r="D517" t="s">
        <v>623</v>
      </c>
    </row>
    <row r="518" spans="1:4">
      <c r="A518" t="s">
        <v>94</v>
      </c>
      <c r="B518" t="s">
        <v>530</v>
      </c>
      <c r="C518">
        <v>8</v>
      </c>
      <c r="D518" t="s">
        <v>624</v>
      </c>
    </row>
    <row r="519" spans="1:4">
      <c r="A519" t="s">
        <v>94</v>
      </c>
      <c r="B519" t="s">
        <v>530</v>
      </c>
      <c r="C519">
        <v>8</v>
      </c>
      <c r="D519" t="s">
        <v>554</v>
      </c>
    </row>
    <row r="520" spans="1:4">
      <c r="A520" t="s">
        <v>94</v>
      </c>
      <c r="B520" t="s">
        <v>530</v>
      </c>
      <c r="C520">
        <v>8</v>
      </c>
      <c r="D520" t="s">
        <v>555</v>
      </c>
    </row>
    <row r="521" spans="1:4">
      <c r="A521" t="s">
        <v>94</v>
      </c>
      <c r="B521" t="s">
        <v>530</v>
      </c>
      <c r="C521">
        <v>8</v>
      </c>
      <c r="D521" t="s">
        <v>556</v>
      </c>
    </row>
    <row r="522" spans="1:4">
      <c r="A522" t="s">
        <v>94</v>
      </c>
      <c r="B522" t="s">
        <v>530</v>
      </c>
      <c r="C522">
        <v>8</v>
      </c>
      <c r="D522" t="s">
        <v>557</v>
      </c>
    </row>
    <row r="523" spans="1:4">
      <c r="A523" t="s">
        <v>94</v>
      </c>
      <c r="B523" t="s">
        <v>530</v>
      </c>
      <c r="C523">
        <v>8</v>
      </c>
      <c r="D523" t="s">
        <v>625</v>
      </c>
    </row>
    <row r="524" spans="1:4">
      <c r="A524" t="s">
        <v>94</v>
      </c>
      <c r="B524" t="s">
        <v>530</v>
      </c>
      <c r="C524">
        <v>8</v>
      </c>
      <c r="D524" t="s">
        <v>626</v>
      </c>
    </row>
    <row r="525" spans="1:4">
      <c r="A525" t="s">
        <v>94</v>
      </c>
      <c r="B525" t="s">
        <v>530</v>
      </c>
      <c r="C525">
        <v>8</v>
      </c>
      <c r="D525" t="s">
        <v>609</v>
      </c>
    </row>
    <row r="526" spans="1:4">
      <c r="A526" t="s">
        <v>94</v>
      </c>
      <c r="B526" t="s">
        <v>530</v>
      </c>
      <c r="C526">
        <v>8</v>
      </c>
      <c r="D526" t="s">
        <v>610</v>
      </c>
    </row>
    <row r="527" spans="1:4">
      <c r="A527" t="s">
        <v>94</v>
      </c>
      <c r="B527" t="s">
        <v>530</v>
      </c>
      <c r="C527">
        <v>8</v>
      </c>
      <c r="D527" t="s">
        <v>611</v>
      </c>
    </row>
    <row r="528" spans="1:4">
      <c r="A528" t="s">
        <v>94</v>
      </c>
      <c r="B528" t="s">
        <v>530</v>
      </c>
      <c r="C528">
        <v>9</v>
      </c>
      <c r="D528" t="s">
        <v>627</v>
      </c>
    </row>
    <row r="529" spans="1:5">
      <c r="A529" t="s">
        <v>94</v>
      </c>
      <c r="B529" t="s">
        <v>530</v>
      </c>
      <c r="C529">
        <v>10</v>
      </c>
      <c r="D529" t="s">
        <v>628</v>
      </c>
    </row>
    <row r="530" spans="1:5">
      <c r="A530" t="s">
        <v>94</v>
      </c>
      <c r="B530" t="s">
        <v>530</v>
      </c>
      <c r="C530">
        <v>10</v>
      </c>
      <c r="D530" t="s">
        <v>629</v>
      </c>
    </row>
    <row r="531" spans="1:5">
      <c r="A531" t="s">
        <v>94</v>
      </c>
      <c r="B531" t="s">
        <v>530</v>
      </c>
      <c r="C531">
        <v>11</v>
      </c>
      <c r="D531" t="s">
        <v>490</v>
      </c>
    </row>
    <row r="532" spans="1:5">
      <c r="A532" t="s">
        <v>94</v>
      </c>
      <c r="B532" t="s">
        <v>530</v>
      </c>
      <c r="C532">
        <v>11</v>
      </c>
      <c r="D532" t="s">
        <v>630</v>
      </c>
    </row>
    <row r="533" spans="1:5">
      <c r="A533" t="s">
        <v>94</v>
      </c>
      <c r="B533" t="s">
        <v>530</v>
      </c>
      <c r="C533">
        <v>11</v>
      </c>
      <c r="D533" t="s">
        <v>631</v>
      </c>
    </row>
    <row r="534" spans="1:5">
      <c r="A534" t="s">
        <v>94</v>
      </c>
      <c r="B534" t="s">
        <v>530</v>
      </c>
      <c r="C534">
        <v>11</v>
      </c>
      <c r="D534" t="s">
        <v>632</v>
      </c>
      <c r="E534" t="s">
        <v>170</v>
      </c>
    </row>
    <row r="535" spans="1:5">
      <c r="A535" t="s">
        <v>94</v>
      </c>
      <c r="B535" t="s">
        <v>530</v>
      </c>
      <c r="C535">
        <v>11</v>
      </c>
      <c r="D535" t="s">
        <v>633</v>
      </c>
      <c r="E535" t="s">
        <v>170</v>
      </c>
    </row>
    <row r="536" spans="1:5">
      <c r="A536" t="s">
        <v>94</v>
      </c>
      <c r="B536" t="s">
        <v>530</v>
      </c>
      <c r="C536">
        <v>11</v>
      </c>
      <c r="D536" t="s">
        <v>634</v>
      </c>
    </row>
    <row r="537" spans="1:5">
      <c r="A537" t="s">
        <v>94</v>
      </c>
      <c r="B537" t="s">
        <v>530</v>
      </c>
      <c r="C537">
        <v>11</v>
      </c>
      <c r="D537" t="s">
        <v>635</v>
      </c>
    </row>
    <row r="538" spans="1:5">
      <c r="A538" t="s">
        <v>94</v>
      </c>
      <c r="B538" t="s">
        <v>530</v>
      </c>
      <c r="C538">
        <v>11</v>
      </c>
      <c r="D538" t="s">
        <v>636</v>
      </c>
      <c r="E538" t="s">
        <v>170</v>
      </c>
    </row>
    <row r="539" spans="1:5">
      <c r="A539" t="s">
        <v>94</v>
      </c>
      <c r="B539" t="s">
        <v>530</v>
      </c>
      <c r="C539">
        <v>11</v>
      </c>
      <c r="D539" t="s">
        <v>637</v>
      </c>
      <c r="E539" t="s">
        <v>170</v>
      </c>
    </row>
    <row r="540" spans="1:5">
      <c r="A540" t="s">
        <v>94</v>
      </c>
      <c r="B540" t="s">
        <v>530</v>
      </c>
      <c r="C540">
        <v>11</v>
      </c>
      <c r="D540" t="s">
        <v>638</v>
      </c>
    </row>
    <row r="541" spans="1:5">
      <c r="A541" t="s">
        <v>94</v>
      </c>
      <c r="B541" t="s">
        <v>530</v>
      </c>
      <c r="C541">
        <v>11</v>
      </c>
      <c r="D541" t="s">
        <v>639</v>
      </c>
    </row>
    <row r="542" spans="1:5">
      <c r="A542" t="s">
        <v>94</v>
      </c>
      <c r="B542" t="s">
        <v>530</v>
      </c>
      <c r="C542">
        <v>11</v>
      </c>
      <c r="D542" t="s">
        <v>554</v>
      </c>
    </row>
    <row r="543" spans="1:5">
      <c r="A543" t="s">
        <v>94</v>
      </c>
      <c r="B543" t="s">
        <v>530</v>
      </c>
      <c r="C543">
        <v>11</v>
      </c>
      <c r="D543" t="s">
        <v>555</v>
      </c>
    </row>
    <row r="544" spans="1:5">
      <c r="A544" t="s">
        <v>94</v>
      </c>
      <c r="B544" t="s">
        <v>530</v>
      </c>
      <c r="C544">
        <v>11</v>
      </c>
      <c r="D544" t="s">
        <v>556</v>
      </c>
    </row>
    <row r="545" spans="1:5">
      <c r="A545" t="s">
        <v>94</v>
      </c>
      <c r="B545" t="s">
        <v>530</v>
      </c>
      <c r="C545">
        <v>11</v>
      </c>
      <c r="D545" t="s">
        <v>557</v>
      </c>
    </row>
    <row r="546" spans="1:5">
      <c r="A546" t="s">
        <v>94</v>
      </c>
      <c r="B546" t="s">
        <v>530</v>
      </c>
      <c r="C546">
        <v>11</v>
      </c>
      <c r="D546" t="s">
        <v>609</v>
      </c>
    </row>
    <row r="547" spans="1:5">
      <c r="A547" t="s">
        <v>94</v>
      </c>
      <c r="B547" t="s">
        <v>530</v>
      </c>
      <c r="C547">
        <v>11</v>
      </c>
      <c r="D547" t="s">
        <v>610</v>
      </c>
    </row>
    <row r="548" spans="1:5">
      <c r="A548" t="s">
        <v>94</v>
      </c>
      <c r="B548" t="s">
        <v>530</v>
      </c>
      <c r="C548">
        <v>11</v>
      </c>
      <c r="D548" t="s">
        <v>611</v>
      </c>
    </row>
    <row r="549" spans="1:5">
      <c r="A549" t="s">
        <v>94</v>
      </c>
      <c r="B549" t="s">
        <v>530</v>
      </c>
      <c r="C549">
        <v>13</v>
      </c>
      <c r="D549" t="s">
        <v>640</v>
      </c>
    </row>
    <row r="550" spans="1:5">
      <c r="A550" t="s">
        <v>94</v>
      </c>
      <c r="B550" t="s">
        <v>530</v>
      </c>
      <c r="C550">
        <v>13</v>
      </c>
      <c r="D550" t="s">
        <v>641</v>
      </c>
    </row>
    <row r="551" spans="1:5">
      <c r="A551" t="s">
        <v>94</v>
      </c>
      <c r="B551" t="s">
        <v>530</v>
      </c>
      <c r="C551">
        <v>13</v>
      </c>
      <c r="D551" t="s">
        <v>642</v>
      </c>
    </row>
    <row r="552" spans="1:5">
      <c r="A552" t="s">
        <v>94</v>
      </c>
      <c r="B552" t="s">
        <v>530</v>
      </c>
      <c r="C552">
        <v>13</v>
      </c>
      <c r="D552" t="s">
        <v>641</v>
      </c>
    </row>
    <row r="553" spans="1:5">
      <c r="A553" t="s">
        <v>98</v>
      </c>
      <c r="B553" t="s">
        <v>530</v>
      </c>
      <c r="D553" t="s">
        <v>371</v>
      </c>
    </row>
    <row r="554" spans="1:5">
      <c r="A554" t="s">
        <v>98</v>
      </c>
      <c r="B554" t="s">
        <v>530</v>
      </c>
      <c r="D554" t="s">
        <v>438</v>
      </c>
    </row>
    <row r="555" spans="1:5">
      <c r="A555" t="s">
        <v>98</v>
      </c>
      <c r="B555" t="s">
        <v>530</v>
      </c>
      <c r="D555" t="s">
        <v>651</v>
      </c>
      <c r="E555" t="s">
        <v>170</v>
      </c>
    </row>
    <row r="556" spans="1:5">
      <c r="A556" t="s">
        <v>98</v>
      </c>
      <c r="B556" t="s">
        <v>530</v>
      </c>
      <c r="D556" t="s">
        <v>439</v>
      </c>
    </row>
    <row r="557" spans="1:5">
      <c r="A557" t="s">
        <v>98</v>
      </c>
      <c r="B557" t="s">
        <v>530</v>
      </c>
      <c r="D557" t="s">
        <v>164</v>
      </c>
    </row>
    <row r="558" spans="1:5">
      <c r="A558" t="s">
        <v>98</v>
      </c>
      <c r="B558" t="s">
        <v>530</v>
      </c>
      <c r="D558" t="s">
        <v>652</v>
      </c>
    </row>
    <row r="559" spans="1:5">
      <c r="A559" t="s">
        <v>98</v>
      </c>
      <c r="B559" t="s">
        <v>530</v>
      </c>
      <c r="D559" t="s">
        <v>165</v>
      </c>
      <c r="E559" t="s">
        <v>170</v>
      </c>
    </row>
    <row r="560" spans="1:5">
      <c r="A560" t="s">
        <v>98</v>
      </c>
      <c r="B560" t="s">
        <v>530</v>
      </c>
      <c r="D560" t="s">
        <v>381</v>
      </c>
      <c r="E560" t="s">
        <v>170</v>
      </c>
    </row>
    <row r="561" spans="1:5">
      <c r="A561" t="s">
        <v>98</v>
      </c>
      <c r="B561" t="s">
        <v>530</v>
      </c>
      <c r="D561" t="s">
        <v>387</v>
      </c>
    </row>
    <row r="562" spans="1:5">
      <c r="A562" t="s">
        <v>98</v>
      </c>
      <c r="B562" t="s">
        <v>530</v>
      </c>
      <c r="D562" s="97" t="s">
        <v>160</v>
      </c>
      <c r="E562" s="97" t="s">
        <v>170</v>
      </c>
    </row>
    <row r="563" spans="1:5">
      <c r="A563" t="s">
        <v>98</v>
      </c>
      <c r="B563" t="s">
        <v>530</v>
      </c>
      <c r="D563" t="s">
        <v>653</v>
      </c>
    </row>
    <row r="564" spans="1:5">
      <c r="A564" t="s">
        <v>98</v>
      </c>
      <c r="B564" t="s">
        <v>530</v>
      </c>
      <c r="D564" t="s">
        <v>526</v>
      </c>
    </row>
    <row r="565" spans="1:5">
      <c r="A565" t="s">
        <v>93</v>
      </c>
      <c r="B565" t="s">
        <v>657</v>
      </c>
      <c r="D565" t="s">
        <v>99</v>
      </c>
    </row>
    <row r="566" spans="1:5">
      <c r="A566" t="s">
        <v>93</v>
      </c>
      <c r="B566" t="s">
        <v>657</v>
      </c>
      <c r="D566" t="s">
        <v>100</v>
      </c>
    </row>
    <row r="567" spans="1:5">
      <c r="A567" t="s">
        <v>93</v>
      </c>
      <c r="B567" t="s">
        <v>657</v>
      </c>
      <c r="D567" t="s">
        <v>101</v>
      </c>
    </row>
    <row r="568" spans="1:5">
      <c r="A568" t="s">
        <v>93</v>
      </c>
      <c r="B568" t="s">
        <v>657</v>
      </c>
      <c r="C568">
        <v>1</v>
      </c>
      <c r="D568" t="s">
        <v>658</v>
      </c>
    </row>
    <row r="569" spans="1:5">
      <c r="A569" t="s">
        <v>93</v>
      </c>
      <c r="B569" t="s">
        <v>657</v>
      </c>
      <c r="C569">
        <v>6</v>
      </c>
      <c r="D569" t="s">
        <v>659</v>
      </c>
    </row>
    <row r="570" spans="1:5">
      <c r="A570" t="s">
        <v>93</v>
      </c>
      <c r="B570" t="s">
        <v>657</v>
      </c>
      <c r="C570">
        <v>8</v>
      </c>
      <c r="D570" t="s">
        <v>660</v>
      </c>
    </row>
    <row r="571" spans="1:5">
      <c r="A571" t="s">
        <v>93</v>
      </c>
      <c r="B571" t="s">
        <v>657</v>
      </c>
      <c r="C571">
        <v>8</v>
      </c>
      <c r="D571" t="s">
        <v>661</v>
      </c>
    </row>
    <row r="572" spans="1:5">
      <c r="A572" t="s">
        <v>93</v>
      </c>
      <c r="B572" t="s">
        <v>657</v>
      </c>
      <c r="C572">
        <v>8</v>
      </c>
      <c r="D572" t="s">
        <v>662</v>
      </c>
    </row>
    <row r="573" spans="1:5">
      <c r="A573" t="s">
        <v>93</v>
      </c>
      <c r="B573" t="s">
        <v>657</v>
      </c>
      <c r="C573">
        <v>8</v>
      </c>
      <c r="D573" t="s">
        <v>663</v>
      </c>
    </row>
    <row r="574" spans="1:5">
      <c r="A574" t="s">
        <v>93</v>
      </c>
      <c r="B574" t="s">
        <v>657</v>
      </c>
      <c r="C574">
        <v>8</v>
      </c>
      <c r="D574" t="s">
        <v>664</v>
      </c>
    </row>
    <row r="575" spans="1:5">
      <c r="A575" t="s">
        <v>94</v>
      </c>
      <c r="B575" t="s">
        <v>657</v>
      </c>
      <c r="C575">
        <v>99</v>
      </c>
      <c r="D575" t="s">
        <v>665</v>
      </c>
      <c r="E575" t="s">
        <v>170</v>
      </c>
    </row>
    <row r="576" spans="1:5">
      <c r="A576" t="s">
        <v>94</v>
      </c>
      <c r="B576" t="s">
        <v>657</v>
      </c>
      <c r="C576">
        <v>99</v>
      </c>
      <c r="D576" t="s">
        <v>545</v>
      </c>
    </row>
    <row r="577" spans="1:5">
      <c r="A577" t="s">
        <v>94</v>
      </c>
      <c r="B577" t="s">
        <v>657</v>
      </c>
      <c r="C577">
        <v>99</v>
      </c>
      <c r="D577" t="s">
        <v>666</v>
      </c>
    </row>
    <row r="578" spans="1:5">
      <c r="A578" t="s">
        <v>94</v>
      </c>
      <c r="B578" t="s">
        <v>657</v>
      </c>
      <c r="C578">
        <v>99</v>
      </c>
      <c r="D578" t="s">
        <v>546</v>
      </c>
    </row>
    <row r="579" spans="1:5">
      <c r="A579" t="s">
        <v>94</v>
      </c>
      <c r="B579" t="s">
        <v>657</v>
      </c>
      <c r="C579">
        <v>99</v>
      </c>
      <c r="D579" t="s">
        <v>667</v>
      </c>
    </row>
    <row r="580" spans="1:5">
      <c r="A580" t="s">
        <v>94</v>
      </c>
      <c r="B580" t="s">
        <v>657</v>
      </c>
      <c r="C580">
        <v>99</v>
      </c>
      <c r="D580" t="s">
        <v>668</v>
      </c>
    </row>
    <row r="581" spans="1:5">
      <c r="A581" t="s">
        <v>94</v>
      </c>
      <c r="B581" t="s">
        <v>657</v>
      </c>
      <c r="C581">
        <v>99</v>
      </c>
      <c r="D581" t="s">
        <v>669</v>
      </c>
    </row>
    <row r="582" spans="1:5">
      <c r="A582" t="s">
        <v>94</v>
      </c>
      <c r="B582" t="s">
        <v>657</v>
      </c>
      <c r="C582">
        <v>99</v>
      </c>
      <c r="D582" t="s">
        <v>548</v>
      </c>
    </row>
    <row r="583" spans="1:5">
      <c r="A583" t="s">
        <v>94</v>
      </c>
      <c r="B583" t="s">
        <v>657</v>
      </c>
      <c r="C583">
        <v>99</v>
      </c>
      <c r="D583" t="s">
        <v>710</v>
      </c>
      <c r="E583" t="s">
        <v>170</v>
      </c>
    </row>
    <row r="584" spans="1:5">
      <c r="A584" t="s">
        <v>94</v>
      </c>
      <c r="B584" t="s">
        <v>657</v>
      </c>
      <c r="C584">
        <v>1</v>
      </c>
      <c r="D584" t="s">
        <v>711</v>
      </c>
      <c r="E584" t="s">
        <v>170</v>
      </c>
    </row>
    <row r="585" spans="1:5">
      <c r="A585" t="s">
        <v>94</v>
      </c>
      <c r="B585" t="s">
        <v>657</v>
      </c>
      <c r="C585">
        <v>1</v>
      </c>
      <c r="D585" t="s">
        <v>670</v>
      </c>
      <c r="E585" t="s">
        <v>170</v>
      </c>
    </row>
    <row r="586" spans="1:5">
      <c r="A586" t="s">
        <v>94</v>
      </c>
      <c r="B586" t="s">
        <v>657</v>
      </c>
      <c r="C586">
        <v>1</v>
      </c>
      <c r="D586" t="s">
        <v>550</v>
      </c>
    </row>
    <row r="587" spans="1:5">
      <c r="A587" t="s">
        <v>94</v>
      </c>
      <c r="B587" t="s">
        <v>657</v>
      </c>
      <c r="C587">
        <v>1</v>
      </c>
      <c r="D587" t="s">
        <v>552</v>
      </c>
    </row>
    <row r="588" spans="1:5">
      <c r="A588" t="s">
        <v>94</v>
      </c>
      <c r="B588" t="s">
        <v>657</v>
      </c>
      <c r="C588">
        <v>1</v>
      </c>
      <c r="D588" t="s">
        <v>671</v>
      </c>
    </row>
    <row r="589" spans="1:5">
      <c r="A589" t="s">
        <v>94</v>
      </c>
      <c r="B589" t="s">
        <v>657</v>
      </c>
      <c r="C589">
        <v>1</v>
      </c>
      <c r="D589" t="s">
        <v>553</v>
      </c>
      <c r="E589" t="s">
        <v>170</v>
      </c>
    </row>
    <row r="590" spans="1:5">
      <c r="A590" t="s">
        <v>94</v>
      </c>
      <c r="B590" t="s">
        <v>657</v>
      </c>
      <c r="C590">
        <v>1</v>
      </c>
      <c r="D590" t="s">
        <v>672</v>
      </c>
    </row>
    <row r="591" spans="1:5">
      <c r="A591" t="s">
        <v>94</v>
      </c>
      <c r="B591" t="s">
        <v>657</v>
      </c>
      <c r="C591">
        <v>1</v>
      </c>
      <c r="D591" t="s">
        <v>551</v>
      </c>
    </row>
    <row r="592" spans="1:5">
      <c r="A592" t="s">
        <v>94</v>
      </c>
      <c r="B592" t="s">
        <v>657</v>
      </c>
      <c r="C592">
        <v>1</v>
      </c>
      <c r="D592" t="s">
        <v>714</v>
      </c>
      <c r="E592" t="s">
        <v>170</v>
      </c>
    </row>
    <row r="593" spans="1:5">
      <c r="A593" t="s">
        <v>94</v>
      </c>
      <c r="B593" t="s">
        <v>657</v>
      </c>
      <c r="C593">
        <v>1</v>
      </c>
      <c r="D593" t="s">
        <v>713</v>
      </c>
      <c r="E593" t="s">
        <v>170</v>
      </c>
    </row>
    <row r="594" spans="1:5">
      <c r="A594" t="s">
        <v>94</v>
      </c>
      <c r="B594" t="s">
        <v>657</v>
      </c>
      <c r="C594">
        <v>1</v>
      </c>
      <c r="D594" t="s">
        <v>712</v>
      </c>
      <c r="E594" t="s">
        <v>170</v>
      </c>
    </row>
    <row r="595" spans="1:5">
      <c r="A595" t="s">
        <v>94</v>
      </c>
      <c r="B595" t="s">
        <v>657</v>
      </c>
      <c r="C595">
        <v>1</v>
      </c>
      <c r="D595" t="s">
        <v>675</v>
      </c>
    </row>
    <row r="596" spans="1:5">
      <c r="A596" t="s">
        <v>94</v>
      </c>
      <c r="B596" t="s">
        <v>657</v>
      </c>
      <c r="C596">
        <v>1</v>
      </c>
      <c r="D596" t="s">
        <v>558</v>
      </c>
    </row>
    <row r="597" spans="1:5">
      <c r="A597" t="s">
        <v>94</v>
      </c>
      <c r="B597" t="s">
        <v>657</v>
      </c>
      <c r="C597">
        <v>1</v>
      </c>
      <c r="D597" t="s">
        <v>559</v>
      </c>
    </row>
    <row r="598" spans="1:5">
      <c r="A598" t="s">
        <v>94</v>
      </c>
      <c r="B598" t="s">
        <v>657</v>
      </c>
      <c r="C598">
        <v>1</v>
      </c>
      <c r="D598" t="s">
        <v>596</v>
      </c>
    </row>
    <row r="599" spans="1:5">
      <c r="A599" t="s">
        <v>94</v>
      </c>
      <c r="B599" t="s">
        <v>657</v>
      </c>
      <c r="C599">
        <v>1</v>
      </c>
      <c r="D599" t="s">
        <v>597</v>
      </c>
    </row>
    <row r="600" spans="1:5">
      <c r="A600" t="s">
        <v>94</v>
      </c>
      <c r="B600" t="s">
        <v>657</v>
      </c>
      <c r="C600">
        <v>1</v>
      </c>
      <c r="D600" t="s">
        <v>599</v>
      </c>
    </row>
    <row r="601" spans="1:5">
      <c r="A601" t="s">
        <v>94</v>
      </c>
      <c r="B601" t="s">
        <v>657</v>
      </c>
      <c r="C601">
        <v>1</v>
      </c>
      <c r="D601" t="s">
        <v>676</v>
      </c>
    </row>
    <row r="602" spans="1:5">
      <c r="A602" t="s">
        <v>94</v>
      </c>
      <c r="B602" t="s">
        <v>657</v>
      </c>
      <c r="C602">
        <v>1</v>
      </c>
      <c r="D602" t="s">
        <v>677</v>
      </c>
    </row>
    <row r="603" spans="1:5">
      <c r="A603" t="s">
        <v>94</v>
      </c>
      <c r="B603" t="s">
        <v>657</v>
      </c>
      <c r="C603">
        <v>1</v>
      </c>
      <c r="D603" t="s">
        <v>673</v>
      </c>
    </row>
    <row r="604" spans="1:5">
      <c r="A604" t="s">
        <v>94</v>
      </c>
      <c r="B604" t="s">
        <v>657</v>
      </c>
      <c r="C604">
        <v>1</v>
      </c>
      <c r="D604" t="s">
        <v>674</v>
      </c>
    </row>
    <row r="605" spans="1:5">
      <c r="A605" t="s">
        <v>94</v>
      </c>
      <c r="B605" t="s">
        <v>657</v>
      </c>
      <c r="C605">
        <v>3</v>
      </c>
      <c r="D605" t="s">
        <v>717</v>
      </c>
      <c r="E605" t="s">
        <v>170</v>
      </c>
    </row>
    <row r="606" spans="1:5">
      <c r="A606" t="s">
        <v>94</v>
      </c>
      <c r="B606" t="s">
        <v>657</v>
      </c>
      <c r="C606">
        <v>3</v>
      </c>
      <c r="D606" t="s">
        <v>716</v>
      </c>
      <c r="E606" t="s">
        <v>170</v>
      </c>
    </row>
    <row r="607" spans="1:5">
      <c r="A607" t="s">
        <v>94</v>
      </c>
      <c r="B607" t="s">
        <v>657</v>
      </c>
      <c r="C607">
        <v>3</v>
      </c>
      <c r="D607" t="s">
        <v>715</v>
      </c>
      <c r="E607" t="s">
        <v>170</v>
      </c>
    </row>
    <row r="608" spans="1:5">
      <c r="A608" t="s">
        <v>94</v>
      </c>
      <c r="B608" t="s">
        <v>657</v>
      </c>
      <c r="C608">
        <v>3</v>
      </c>
      <c r="D608" t="s">
        <v>711</v>
      </c>
      <c r="E608" t="s">
        <v>170</v>
      </c>
    </row>
    <row r="609" spans="1:5">
      <c r="A609" t="s">
        <v>94</v>
      </c>
      <c r="B609" t="s">
        <v>657</v>
      </c>
      <c r="C609">
        <v>3</v>
      </c>
      <c r="D609" t="s">
        <v>710</v>
      </c>
      <c r="E609" t="s">
        <v>170</v>
      </c>
    </row>
    <row r="610" spans="1:5">
      <c r="A610" t="s">
        <v>94</v>
      </c>
      <c r="B610" t="s">
        <v>657</v>
      </c>
      <c r="C610">
        <v>3</v>
      </c>
      <c r="D610" t="s">
        <v>149</v>
      </c>
      <c r="E610" t="s">
        <v>170</v>
      </c>
    </row>
    <row r="611" spans="1:5">
      <c r="A611" t="s">
        <v>94</v>
      </c>
      <c r="B611" t="s">
        <v>657</v>
      </c>
      <c r="C611">
        <v>3</v>
      </c>
      <c r="D611" t="s">
        <v>600</v>
      </c>
      <c r="E611" t="s">
        <v>170</v>
      </c>
    </row>
    <row r="612" spans="1:5">
      <c r="A612" t="s">
        <v>94</v>
      </c>
      <c r="B612" t="s">
        <v>657</v>
      </c>
      <c r="C612">
        <v>3</v>
      </c>
      <c r="D612" t="s">
        <v>601</v>
      </c>
      <c r="E612" t="s">
        <v>170</v>
      </c>
    </row>
    <row r="613" spans="1:5">
      <c r="A613" t="s">
        <v>94</v>
      </c>
      <c r="B613" t="s">
        <v>657</v>
      </c>
      <c r="C613">
        <v>3</v>
      </c>
      <c r="D613" t="s">
        <v>602</v>
      </c>
    </row>
    <row r="614" spans="1:5">
      <c r="A614" t="s">
        <v>94</v>
      </c>
      <c r="B614" t="s">
        <v>657</v>
      </c>
      <c r="C614">
        <v>3</v>
      </c>
      <c r="D614" t="s">
        <v>603</v>
      </c>
    </row>
    <row r="615" spans="1:5">
      <c r="A615" t="s">
        <v>94</v>
      </c>
      <c r="B615" t="s">
        <v>657</v>
      </c>
      <c r="C615">
        <v>3</v>
      </c>
      <c r="D615" t="s">
        <v>604</v>
      </c>
      <c r="E615" t="s">
        <v>170</v>
      </c>
    </row>
    <row r="616" spans="1:5">
      <c r="A616" t="s">
        <v>94</v>
      </c>
      <c r="B616" t="s">
        <v>657</v>
      </c>
      <c r="C616">
        <v>3</v>
      </c>
      <c r="D616" t="s">
        <v>605</v>
      </c>
      <c r="E616" t="s">
        <v>170</v>
      </c>
    </row>
    <row r="617" spans="1:5">
      <c r="A617" t="s">
        <v>94</v>
      </c>
      <c r="B617" t="s">
        <v>657</v>
      </c>
      <c r="C617">
        <v>3</v>
      </c>
      <c r="D617" t="s">
        <v>714</v>
      </c>
      <c r="E617" t="s">
        <v>170</v>
      </c>
    </row>
    <row r="618" spans="1:5">
      <c r="A618" t="s">
        <v>94</v>
      </c>
      <c r="B618" t="s">
        <v>657</v>
      </c>
      <c r="C618">
        <v>3</v>
      </c>
      <c r="D618" t="s">
        <v>713</v>
      </c>
      <c r="E618" t="s">
        <v>170</v>
      </c>
    </row>
    <row r="619" spans="1:5">
      <c r="A619" t="s">
        <v>94</v>
      </c>
      <c r="B619" t="s">
        <v>657</v>
      </c>
      <c r="C619">
        <v>3</v>
      </c>
      <c r="D619" t="s">
        <v>712</v>
      </c>
      <c r="E619" t="s">
        <v>170</v>
      </c>
    </row>
    <row r="620" spans="1:5">
      <c r="A620" t="s">
        <v>94</v>
      </c>
      <c r="B620" t="s">
        <v>657</v>
      </c>
      <c r="C620">
        <v>3</v>
      </c>
      <c r="D620" t="s">
        <v>678</v>
      </c>
    </row>
    <row r="621" spans="1:5">
      <c r="A621" t="s">
        <v>94</v>
      </c>
      <c r="B621" t="s">
        <v>657</v>
      </c>
      <c r="C621">
        <v>3</v>
      </c>
      <c r="D621" t="s">
        <v>679</v>
      </c>
    </row>
    <row r="622" spans="1:5">
      <c r="A622" t="s">
        <v>94</v>
      </c>
      <c r="B622" t="s">
        <v>657</v>
      </c>
      <c r="C622">
        <v>3</v>
      </c>
      <c r="D622" t="s">
        <v>680</v>
      </c>
    </row>
    <row r="623" spans="1:5">
      <c r="A623" t="s">
        <v>94</v>
      </c>
      <c r="B623" t="s">
        <v>657</v>
      </c>
      <c r="C623">
        <v>3</v>
      </c>
      <c r="D623" t="s">
        <v>681</v>
      </c>
    </row>
    <row r="624" spans="1:5">
      <c r="A624" t="s">
        <v>94</v>
      </c>
      <c r="B624" t="s">
        <v>657</v>
      </c>
      <c r="C624">
        <v>3</v>
      </c>
      <c r="D624" t="s">
        <v>682</v>
      </c>
    </row>
    <row r="625" spans="1:5">
      <c r="A625" t="s">
        <v>94</v>
      </c>
      <c r="B625" t="s">
        <v>657</v>
      </c>
      <c r="C625">
        <v>3</v>
      </c>
      <c r="D625" t="s">
        <v>683</v>
      </c>
    </row>
    <row r="626" spans="1:5">
      <c r="A626" t="s">
        <v>94</v>
      </c>
      <c r="B626" t="s">
        <v>657</v>
      </c>
      <c r="C626">
        <v>3</v>
      </c>
      <c r="D626" t="s">
        <v>684</v>
      </c>
    </row>
    <row r="627" spans="1:5">
      <c r="A627" t="s">
        <v>94</v>
      </c>
      <c r="B627" t="s">
        <v>657</v>
      </c>
      <c r="C627">
        <v>3</v>
      </c>
      <c r="D627" t="s">
        <v>685</v>
      </c>
    </row>
    <row r="628" spans="1:5">
      <c r="A628" t="s">
        <v>94</v>
      </c>
      <c r="B628" t="s">
        <v>657</v>
      </c>
      <c r="C628">
        <v>3</v>
      </c>
      <c r="D628" t="s">
        <v>476</v>
      </c>
      <c r="E628" t="s">
        <v>170</v>
      </c>
    </row>
    <row r="629" spans="1:5">
      <c r="A629" t="s">
        <v>94</v>
      </c>
      <c r="B629" t="s">
        <v>657</v>
      </c>
      <c r="C629">
        <v>3</v>
      </c>
      <c r="D629" t="s">
        <v>477</v>
      </c>
      <c r="E629" t="s">
        <v>170</v>
      </c>
    </row>
    <row r="630" spans="1:5">
      <c r="A630" t="s">
        <v>94</v>
      </c>
      <c r="B630" t="s">
        <v>657</v>
      </c>
      <c r="C630">
        <v>3</v>
      </c>
      <c r="D630" t="s">
        <v>612</v>
      </c>
      <c r="E630" t="s">
        <v>170</v>
      </c>
    </row>
    <row r="631" spans="1:5">
      <c r="A631" t="s">
        <v>94</v>
      </c>
      <c r="B631" t="s">
        <v>657</v>
      </c>
      <c r="C631">
        <v>3</v>
      </c>
      <c r="D631" t="s">
        <v>613</v>
      </c>
      <c r="E631" t="s">
        <v>170</v>
      </c>
    </row>
    <row r="632" spans="1:5">
      <c r="A632" t="s">
        <v>94</v>
      </c>
      <c r="B632" t="s">
        <v>657</v>
      </c>
      <c r="C632">
        <v>4</v>
      </c>
      <c r="D632" t="s">
        <v>718</v>
      </c>
      <c r="E632" t="s">
        <v>170</v>
      </c>
    </row>
    <row r="633" spans="1:5">
      <c r="A633" t="s">
        <v>94</v>
      </c>
      <c r="B633" t="s">
        <v>657</v>
      </c>
      <c r="C633">
        <v>4</v>
      </c>
      <c r="D633" t="s">
        <v>714</v>
      </c>
      <c r="E633" t="s">
        <v>170</v>
      </c>
    </row>
    <row r="634" spans="1:5">
      <c r="A634" t="s">
        <v>94</v>
      </c>
      <c r="B634" t="s">
        <v>657</v>
      </c>
      <c r="C634">
        <v>5</v>
      </c>
      <c r="D634" t="s">
        <v>713</v>
      </c>
      <c r="E634" t="s">
        <v>170</v>
      </c>
    </row>
    <row r="635" spans="1:5">
      <c r="A635" t="s">
        <v>94</v>
      </c>
      <c r="B635" t="s">
        <v>657</v>
      </c>
      <c r="C635">
        <v>6</v>
      </c>
      <c r="D635" t="s">
        <v>615</v>
      </c>
      <c r="E635" t="s">
        <v>170</v>
      </c>
    </row>
    <row r="636" spans="1:5">
      <c r="A636" t="s">
        <v>94</v>
      </c>
      <c r="B636" t="s">
        <v>657</v>
      </c>
      <c r="C636">
        <v>6</v>
      </c>
      <c r="D636" t="s">
        <v>616</v>
      </c>
      <c r="E636" t="s">
        <v>170</v>
      </c>
    </row>
    <row r="637" spans="1:5">
      <c r="A637" t="s">
        <v>94</v>
      </c>
      <c r="B637" t="s">
        <v>657</v>
      </c>
      <c r="C637">
        <v>6</v>
      </c>
      <c r="D637" t="s">
        <v>617</v>
      </c>
      <c r="E637" t="s">
        <v>170</v>
      </c>
    </row>
    <row r="638" spans="1:5">
      <c r="A638" t="s">
        <v>94</v>
      </c>
      <c r="B638" t="s">
        <v>657</v>
      </c>
      <c r="C638">
        <v>6</v>
      </c>
      <c r="D638" t="s">
        <v>714</v>
      </c>
      <c r="E638" t="s">
        <v>170</v>
      </c>
    </row>
    <row r="639" spans="1:5">
      <c r="A639" t="s">
        <v>94</v>
      </c>
      <c r="B639" t="s">
        <v>657</v>
      </c>
      <c r="C639">
        <v>6</v>
      </c>
      <c r="D639" t="s">
        <v>713</v>
      </c>
      <c r="E639" t="s">
        <v>170</v>
      </c>
    </row>
    <row r="640" spans="1:5">
      <c r="A640" t="s">
        <v>94</v>
      </c>
      <c r="B640" t="s">
        <v>657</v>
      </c>
      <c r="C640">
        <v>6</v>
      </c>
      <c r="D640" t="s">
        <v>686</v>
      </c>
    </row>
    <row r="641" spans="1:5">
      <c r="A641" t="s">
        <v>94</v>
      </c>
      <c r="B641" t="s">
        <v>657</v>
      </c>
      <c r="C641">
        <v>6</v>
      </c>
      <c r="D641" t="s">
        <v>618</v>
      </c>
    </row>
    <row r="642" spans="1:5">
      <c r="A642" t="s">
        <v>94</v>
      </c>
      <c r="B642" t="s">
        <v>657</v>
      </c>
      <c r="C642">
        <v>6</v>
      </c>
      <c r="D642" t="s">
        <v>619</v>
      </c>
    </row>
    <row r="643" spans="1:5">
      <c r="A643" t="s">
        <v>94</v>
      </c>
      <c r="B643" t="s">
        <v>657</v>
      </c>
      <c r="C643">
        <v>6</v>
      </c>
      <c r="D643" t="s">
        <v>620</v>
      </c>
    </row>
    <row r="644" spans="1:5">
      <c r="A644" t="s">
        <v>94</v>
      </c>
      <c r="B644" t="s">
        <v>657</v>
      </c>
      <c r="C644">
        <v>6</v>
      </c>
      <c r="D644" t="s">
        <v>687</v>
      </c>
    </row>
    <row r="645" spans="1:5">
      <c r="A645" t="s">
        <v>94</v>
      </c>
      <c r="B645" t="s">
        <v>657</v>
      </c>
      <c r="C645">
        <v>6</v>
      </c>
      <c r="D645" t="s">
        <v>688</v>
      </c>
    </row>
    <row r="646" spans="1:5">
      <c r="A646" t="s">
        <v>94</v>
      </c>
      <c r="B646" t="s">
        <v>657</v>
      </c>
      <c r="C646">
        <v>6</v>
      </c>
      <c r="D646" t="s">
        <v>689</v>
      </c>
    </row>
    <row r="647" spans="1:5">
      <c r="A647" t="s">
        <v>94</v>
      </c>
      <c r="B647" t="s">
        <v>657</v>
      </c>
      <c r="C647">
        <v>6</v>
      </c>
      <c r="D647" t="s">
        <v>720</v>
      </c>
      <c r="E647" t="s">
        <v>170</v>
      </c>
    </row>
    <row r="648" spans="1:5">
      <c r="A648" t="s">
        <v>94</v>
      </c>
      <c r="B648" t="s">
        <v>657</v>
      </c>
      <c r="C648">
        <v>6</v>
      </c>
      <c r="D648" t="s">
        <v>719</v>
      </c>
      <c r="E648" t="s">
        <v>170</v>
      </c>
    </row>
    <row r="649" spans="1:5">
      <c r="A649" t="s">
        <v>94</v>
      </c>
      <c r="B649" t="s">
        <v>657</v>
      </c>
      <c r="C649">
        <v>6</v>
      </c>
      <c r="D649" t="s">
        <v>690</v>
      </c>
    </row>
    <row r="650" spans="1:5">
      <c r="A650" t="s">
        <v>94</v>
      </c>
      <c r="B650" t="s">
        <v>657</v>
      </c>
      <c r="C650">
        <v>6</v>
      </c>
      <c r="D650" t="s">
        <v>691</v>
      </c>
    </row>
    <row r="651" spans="1:5">
      <c r="A651" t="s">
        <v>94</v>
      </c>
      <c r="B651" t="s">
        <v>657</v>
      </c>
      <c r="C651">
        <v>6</v>
      </c>
      <c r="D651" t="s">
        <v>692</v>
      </c>
    </row>
    <row r="652" spans="1:5">
      <c r="A652" t="s">
        <v>94</v>
      </c>
      <c r="B652" t="s">
        <v>657</v>
      </c>
      <c r="C652">
        <v>6</v>
      </c>
      <c r="D652" t="s">
        <v>693</v>
      </c>
    </row>
    <row r="653" spans="1:5">
      <c r="A653" t="s">
        <v>94</v>
      </c>
      <c r="B653" t="s">
        <v>657</v>
      </c>
      <c r="C653">
        <v>8</v>
      </c>
      <c r="D653" t="s">
        <v>711</v>
      </c>
      <c r="E653" t="s">
        <v>170</v>
      </c>
    </row>
    <row r="654" spans="1:5">
      <c r="A654" t="s">
        <v>94</v>
      </c>
      <c r="B654" t="s">
        <v>657</v>
      </c>
      <c r="C654">
        <v>8</v>
      </c>
      <c r="D654" t="s">
        <v>717</v>
      </c>
      <c r="E654" t="s">
        <v>170</v>
      </c>
    </row>
    <row r="655" spans="1:5">
      <c r="A655" t="s">
        <v>94</v>
      </c>
      <c r="B655" t="s">
        <v>657</v>
      </c>
      <c r="C655">
        <v>8</v>
      </c>
      <c r="D655" t="s">
        <v>623</v>
      </c>
      <c r="E655" t="s">
        <v>170</v>
      </c>
    </row>
    <row r="656" spans="1:5">
      <c r="A656" t="s">
        <v>94</v>
      </c>
      <c r="B656" t="s">
        <v>657</v>
      </c>
      <c r="C656">
        <v>8</v>
      </c>
      <c r="D656" t="s">
        <v>624</v>
      </c>
      <c r="E656" t="s">
        <v>170</v>
      </c>
    </row>
    <row r="657" spans="1:5">
      <c r="A657" t="s">
        <v>94</v>
      </c>
      <c r="B657" t="s">
        <v>657</v>
      </c>
      <c r="C657">
        <v>8</v>
      </c>
      <c r="D657" t="s">
        <v>721</v>
      </c>
      <c r="E657" t="s">
        <v>170</v>
      </c>
    </row>
    <row r="658" spans="1:5">
      <c r="A658" t="s">
        <v>94</v>
      </c>
      <c r="B658" t="s">
        <v>657</v>
      </c>
      <c r="C658">
        <v>8</v>
      </c>
      <c r="D658" t="s">
        <v>722</v>
      </c>
      <c r="E658" t="s">
        <v>170</v>
      </c>
    </row>
    <row r="659" spans="1:5">
      <c r="A659" t="s">
        <v>94</v>
      </c>
      <c r="B659" t="s">
        <v>657</v>
      </c>
      <c r="C659">
        <v>8</v>
      </c>
      <c r="D659" t="s">
        <v>714</v>
      </c>
      <c r="E659" t="s">
        <v>170</v>
      </c>
    </row>
    <row r="660" spans="1:5">
      <c r="A660" t="s">
        <v>94</v>
      </c>
      <c r="B660" t="s">
        <v>657</v>
      </c>
      <c r="C660">
        <v>8</v>
      </c>
      <c r="D660" t="s">
        <v>713</v>
      </c>
      <c r="E660" t="s">
        <v>170</v>
      </c>
    </row>
    <row r="661" spans="1:5">
      <c r="A661" t="s">
        <v>94</v>
      </c>
      <c r="B661" t="s">
        <v>657</v>
      </c>
      <c r="C661">
        <v>8</v>
      </c>
      <c r="D661" t="s">
        <v>625</v>
      </c>
    </row>
    <row r="662" spans="1:5">
      <c r="A662" t="s">
        <v>94</v>
      </c>
      <c r="B662" t="s">
        <v>657</v>
      </c>
      <c r="C662">
        <v>8</v>
      </c>
      <c r="D662" t="s">
        <v>626</v>
      </c>
    </row>
    <row r="663" spans="1:5">
      <c r="A663" t="s">
        <v>94</v>
      </c>
      <c r="B663" t="s">
        <v>657</v>
      </c>
      <c r="C663">
        <v>8</v>
      </c>
      <c r="D663" t="s">
        <v>694</v>
      </c>
    </row>
    <row r="664" spans="1:5">
      <c r="A664" t="s">
        <v>94</v>
      </c>
      <c r="B664" t="s">
        <v>657</v>
      </c>
      <c r="C664">
        <v>8</v>
      </c>
      <c r="D664" t="s">
        <v>695</v>
      </c>
    </row>
    <row r="665" spans="1:5">
      <c r="A665" t="s">
        <v>94</v>
      </c>
      <c r="B665" t="s">
        <v>657</v>
      </c>
      <c r="C665">
        <v>8</v>
      </c>
      <c r="D665" t="s">
        <v>696</v>
      </c>
    </row>
    <row r="666" spans="1:5">
      <c r="A666" t="s">
        <v>94</v>
      </c>
      <c r="B666" t="s">
        <v>657</v>
      </c>
      <c r="C666">
        <v>9</v>
      </c>
      <c r="D666" t="s">
        <v>627</v>
      </c>
      <c r="E666" t="s">
        <v>170</v>
      </c>
    </row>
    <row r="667" spans="1:5">
      <c r="A667" t="s">
        <v>94</v>
      </c>
      <c r="B667" t="s">
        <v>657</v>
      </c>
      <c r="C667">
        <v>10</v>
      </c>
      <c r="D667" t="s">
        <v>490</v>
      </c>
    </row>
    <row r="668" spans="1:5">
      <c r="A668" t="s">
        <v>94</v>
      </c>
      <c r="B668" t="s">
        <v>657</v>
      </c>
      <c r="C668">
        <v>10</v>
      </c>
      <c r="D668" t="s">
        <v>630</v>
      </c>
    </row>
    <row r="669" spans="1:5">
      <c r="A669" t="s">
        <v>94</v>
      </c>
      <c r="B669" t="s">
        <v>657</v>
      </c>
      <c r="C669">
        <v>10</v>
      </c>
      <c r="D669" t="s">
        <v>634</v>
      </c>
    </row>
    <row r="670" spans="1:5">
      <c r="A670" t="s">
        <v>94</v>
      </c>
      <c r="B670" t="s">
        <v>657</v>
      </c>
      <c r="C670">
        <v>10</v>
      </c>
      <c r="D670" t="s">
        <v>697</v>
      </c>
    </row>
    <row r="671" spans="1:5">
      <c r="A671" t="s">
        <v>94</v>
      </c>
      <c r="B671" t="s">
        <v>657</v>
      </c>
      <c r="C671">
        <v>10</v>
      </c>
      <c r="D671" t="s">
        <v>635</v>
      </c>
    </row>
    <row r="672" spans="1:5">
      <c r="A672" t="s">
        <v>94</v>
      </c>
      <c r="B672" t="s">
        <v>657</v>
      </c>
      <c r="C672">
        <v>10</v>
      </c>
      <c r="D672" t="s">
        <v>639</v>
      </c>
    </row>
    <row r="673" spans="1:5">
      <c r="A673" t="s">
        <v>94</v>
      </c>
      <c r="B673" t="s">
        <v>657</v>
      </c>
      <c r="C673">
        <v>10</v>
      </c>
      <c r="D673" t="s">
        <v>698</v>
      </c>
    </row>
    <row r="674" spans="1:5">
      <c r="A674" t="s">
        <v>94</v>
      </c>
      <c r="B674" t="s">
        <v>657</v>
      </c>
      <c r="C674">
        <v>10</v>
      </c>
      <c r="D674" t="s">
        <v>699</v>
      </c>
    </row>
    <row r="675" spans="1:5">
      <c r="A675" t="s">
        <v>94</v>
      </c>
      <c r="B675" t="s">
        <v>657</v>
      </c>
      <c r="C675">
        <v>10</v>
      </c>
      <c r="D675" t="s">
        <v>700</v>
      </c>
    </row>
    <row r="676" spans="1:5">
      <c r="A676" t="s">
        <v>94</v>
      </c>
      <c r="B676" t="s">
        <v>657</v>
      </c>
      <c r="C676">
        <v>13</v>
      </c>
      <c r="D676" t="s">
        <v>640</v>
      </c>
    </row>
    <row r="677" spans="1:5">
      <c r="A677" t="s">
        <v>98</v>
      </c>
      <c r="B677" t="s">
        <v>657</v>
      </c>
      <c r="C677">
        <v>99</v>
      </c>
      <c r="D677" t="s">
        <v>371</v>
      </c>
    </row>
    <row r="678" spans="1:5">
      <c r="A678" t="s">
        <v>98</v>
      </c>
      <c r="B678" t="s">
        <v>657</v>
      </c>
      <c r="D678" t="s">
        <v>701</v>
      </c>
    </row>
    <row r="679" spans="1:5">
      <c r="A679" t="s">
        <v>98</v>
      </c>
      <c r="B679" t="s">
        <v>657</v>
      </c>
      <c r="D679" t="s">
        <v>438</v>
      </c>
      <c r="E679" t="s">
        <v>170</v>
      </c>
    </row>
    <row r="680" spans="1:5">
      <c r="A680" t="s">
        <v>98</v>
      </c>
      <c r="B680" t="s">
        <v>657</v>
      </c>
      <c r="D680" t="s">
        <v>374</v>
      </c>
    </row>
    <row r="681" spans="1:5">
      <c r="A681" t="s">
        <v>98</v>
      </c>
      <c r="B681" t="s">
        <v>657</v>
      </c>
      <c r="D681" t="s">
        <v>702</v>
      </c>
    </row>
    <row r="682" spans="1:5">
      <c r="A682" t="s">
        <v>98</v>
      </c>
      <c r="B682" t="s">
        <v>657</v>
      </c>
      <c r="D682" t="s">
        <v>651</v>
      </c>
      <c r="E682" t="s">
        <v>170</v>
      </c>
    </row>
    <row r="683" spans="1:5">
      <c r="A683" t="s">
        <v>98</v>
      </c>
      <c r="B683" t="s">
        <v>657</v>
      </c>
      <c r="D683" t="s">
        <v>703</v>
      </c>
    </row>
    <row r="684" spans="1:5">
      <c r="A684" t="s">
        <v>98</v>
      </c>
      <c r="B684" t="s">
        <v>657</v>
      </c>
      <c r="D684" t="s">
        <v>704</v>
      </c>
    </row>
    <row r="685" spans="1:5">
      <c r="A685" t="s">
        <v>98</v>
      </c>
      <c r="B685" t="s">
        <v>657</v>
      </c>
      <c r="D685" t="s">
        <v>705</v>
      </c>
      <c r="E685" t="s">
        <v>170</v>
      </c>
    </row>
    <row r="686" spans="1:5">
      <c r="A686" t="s">
        <v>98</v>
      </c>
      <c r="B686" t="s">
        <v>657</v>
      </c>
      <c r="D686" t="s">
        <v>706</v>
      </c>
    </row>
    <row r="687" spans="1:5">
      <c r="A687" t="s">
        <v>98</v>
      </c>
      <c r="B687" t="s">
        <v>657</v>
      </c>
      <c r="D687" t="s">
        <v>707</v>
      </c>
    </row>
    <row r="688" spans="1:5">
      <c r="A688" t="s">
        <v>98</v>
      </c>
      <c r="B688" t="s">
        <v>657</v>
      </c>
      <c r="D688" t="s">
        <v>439</v>
      </c>
    </row>
    <row r="689" spans="1:5">
      <c r="A689" t="s">
        <v>98</v>
      </c>
      <c r="B689" t="s">
        <v>657</v>
      </c>
      <c r="D689" t="s">
        <v>708</v>
      </c>
    </row>
    <row r="690" spans="1:5">
      <c r="A690" t="s">
        <v>98</v>
      </c>
      <c r="B690" t="s">
        <v>657</v>
      </c>
      <c r="D690" t="s">
        <v>652</v>
      </c>
    </row>
    <row r="691" spans="1:5">
      <c r="A691" t="s">
        <v>98</v>
      </c>
      <c r="B691" t="s">
        <v>657</v>
      </c>
      <c r="D691" t="s">
        <v>165</v>
      </c>
    </row>
    <row r="692" spans="1:5">
      <c r="A692" t="s">
        <v>98</v>
      </c>
      <c r="B692" t="s">
        <v>657</v>
      </c>
      <c r="D692" t="s">
        <v>381</v>
      </c>
      <c r="E692" t="s">
        <v>170</v>
      </c>
    </row>
    <row r="693" spans="1:5">
      <c r="A693" t="s">
        <v>98</v>
      </c>
      <c r="B693" t="s">
        <v>657</v>
      </c>
      <c r="D693" t="s">
        <v>384</v>
      </c>
    </row>
    <row r="694" spans="1:5">
      <c r="A694" t="s">
        <v>98</v>
      </c>
      <c r="B694" t="s">
        <v>657</v>
      </c>
      <c r="D694" t="s">
        <v>386</v>
      </c>
    </row>
    <row r="695" spans="1:5">
      <c r="A695" t="s">
        <v>98</v>
      </c>
      <c r="B695" t="s">
        <v>657</v>
      </c>
      <c r="D695" t="s">
        <v>387</v>
      </c>
    </row>
    <row r="696" spans="1:5">
      <c r="A696" t="s">
        <v>98</v>
      </c>
      <c r="B696" t="s">
        <v>657</v>
      </c>
      <c r="D696" t="s">
        <v>709</v>
      </c>
    </row>
    <row r="697" spans="1:5">
      <c r="A697" t="s">
        <v>98</v>
      </c>
      <c r="B697" t="s">
        <v>657</v>
      </c>
      <c r="D697" t="s">
        <v>440</v>
      </c>
      <c r="E697" t="s">
        <v>170</v>
      </c>
    </row>
    <row r="698" spans="1:5">
      <c r="A698" t="s">
        <v>98</v>
      </c>
      <c r="B698" t="s">
        <v>657</v>
      </c>
      <c r="D698" t="s">
        <v>160</v>
      </c>
      <c r="E698" t="s">
        <v>170</v>
      </c>
    </row>
    <row r="699" spans="1:5">
      <c r="A699" t="s">
        <v>98</v>
      </c>
      <c r="B699" t="s">
        <v>657</v>
      </c>
      <c r="D699" t="s">
        <v>162</v>
      </c>
      <c r="E699" t="s">
        <v>170</v>
      </c>
    </row>
    <row r="700" spans="1:5">
      <c r="A700" t="s">
        <v>98</v>
      </c>
      <c r="B700" t="s">
        <v>657</v>
      </c>
      <c r="D700" t="s">
        <v>392</v>
      </c>
    </row>
    <row r="701" spans="1:5">
      <c r="A701" t="s">
        <v>98</v>
      </c>
      <c r="B701" t="s">
        <v>657</v>
      </c>
      <c r="D701" t="s">
        <v>397</v>
      </c>
      <c r="E701" t="s">
        <v>170</v>
      </c>
    </row>
    <row r="702" spans="1:5">
      <c r="A702" t="s">
        <v>98</v>
      </c>
      <c r="B702" t="s">
        <v>657</v>
      </c>
      <c r="D702" t="s">
        <v>398</v>
      </c>
    </row>
    <row r="703" spans="1:5">
      <c r="A703" t="s">
        <v>98</v>
      </c>
      <c r="B703" t="s">
        <v>657</v>
      </c>
      <c r="D703" t="s">
        <v>653</v>
      </c>
    </row>
    <row r="704" spans="1:5">
      <c r="A704" t="s">
        <v>94</v>
      </c>
      <c r="B704" t="s">
        <v>657</v>
      </c>
      <c r="C704">
        <v>11</v>
      </c>
      <c r="D704" t="s">
        <v>490</v>
      </c>
      <c r="E704" t="s">
        <v>170</v>
      </c>
    </row>
    <row r="705" spans="1:5">
      <c r="A705" t="s">
        <v>94</v>
      </c>
      <c r="B705" t="s">
        <v>657</v>
      </c>
      <c r="C705">
        <v>11</v>
      </c>
      <c r="D705" t="s">
        <v>631</v>
      </c>
      <c r="E705" t="s">
        <v>170</v>
      </c>
    </row>
    <row r="706" spans="1:5">
      <c r="A706" t="s">
        <v>94</v>
      </c>
      <c r="B706" t="s">
        <v>657</v>
      </c>
      <c r="C706">
        <v>11</v>
      </c>
      <c r="D706" t="s">
        <v>632</v>
      </c>
      <c r="E706" t="s">
        <v>170</v>
      </c>
    </row>
    <row r="707" spans="1:5">
      <c r="A707" t="s">
        <v>94</v>
      </c>
      <c r="B707" t="s">
        <v>657</v>
      </c>
      <c r="C707">
        <v>11</v>
      </c>
      <c r="D707" t="s">
        <v>633</v>
      </c>
      <c r="E707" t="s">
        <v>170</v>
      </c>
    </row>
    <row r="708" spans="1:5">
      <c r="A708" t="s">
        <v>94</v>
      </c>
      <c r="B708" t="s">
        <v>657</v>
      </c>
      <c r="C708">
        <v>11</v>
      </c>
      <c r="D708" t="s">
        <v>636</v>
      </c>
      <c r="E708" t="s">
        <v>170</v>
      </c>
    </row>
    <row r="709" spans="1:5">
      <c r="A709" t="s">
        <v>94</v>
      </c>
      <c r="B709" t="s">
        <v>657</v>
      </c>
      <c r="C709">
        <v>11</v>
      </c>
      <c r="D709" t="s">
        <v>637</v>
      </c>
      <c r="E709" t="s">
        <v>170</v>
      </c>
    </row>
    <row r="710" spans="1:5">
      <c r="A710" t="s">
        <v>94</v>
      </c>
      <c r="B710" t="s">
        <v>657</v>
      </c>
      <c r="C710">
        <v>11</v>
      </c>
      <c r="D710" t="s">
        <v>714</v>
      </c>
      <c r="E710" t="s">
        <v>170</v>
      </c>
    </row>
    <row r="711" spans="1:5">
      <c r="A711" t="s">
        <v>94</v>
      </c>
      <c r="B711" t="s">
        <v>657</v>
      </c>
      <c r="C711">
        <v>11</v>
      </c>
      <c r="D711" t="s">
        <v>713</v>
      </c>
      <c r="E711" t="s">
        <v>170</v>
      </c>
    </row>
    <row r="712" spans="1:5">
      <c r="A712" t="s">
        <v>98</v>
      </c>
      <c r="B712" t="s">
        <v>657</v>
      </c>
      <c r="D712" t="s">
        <v>164</v>
      </c>
      <c r="E712" t="s">
        <v>170</v>
      </c>
    </row>
    <row r="713" spans="1:5">
      <c r="A713" t="s">
        <v>93</v>
      </c>
      <c r="B713" t="s">
        <v>723</v>
      </c>
      <c r="C713">
        <v>0</v>
      </c>
      <c r="D713" t="s">
        <v>99</v>
      </c>
    </row>
    <row r="714" spans="1:5">
      <c r="A714" t="s">
        <v>93</v>
      </c>
      <c r="B714" t="s">
        <v>723</v>
      </c>
      <c r="C714">
        <v>0</v>
      </c>
      <c r="D714" t="s">
        <v>100</v>
      </c>
    </row>
    <row r="715" spans="1:5">
      <c r="A715" t="s">
        <v>93</v>
      </c>
      <c r="B715" t="s">
        <v>723</v>
      </c>
      <c r="C715">
        <v>0</v>
      </c>
      <c r="D715" t="s">
        <v>101</v>
      </c>
      <c r="E715" t="s">
        <v>170</v>
      </c>
    </row>
    <row r="716" spans="1:5">
      <c r="A716" t="s">
        <v>93</v>
      </c>
      <c r="B716" t="s">
        <v>723</v>
      </c>
      <c r="C716">
        <v>8</v>
      </c>
      <c r="D716" t="s">
        <v>724</v>
      </c>
      <c r="E716" t="s">
        <v>170</v>
      </c>
    </row>
    <row r="717" spans="1:5">
      <c r="A717" t="s">
        <v>93</v>
      </c>
      <c r="B717" t="s">
        <v>723</v>
      </c>
      <c r="C717">
        <v>8</v>
      </c>
      <c r="D717" t="s">
        <v>725</v>
      </c>
      <c r="E717" t="s">
        <v>170</v>
      </c>
    </row>
    <row r="718" spans="1:5">
      <c r="A718" t="s">
        <v>94</v>
      </c>
      <c r="B718" t="s">
        <v>723</v>
      </c>
      <c r="C718">
        <v>0</v>
      </c>
      <c r="D718" t="s">
        <v>470</v>
      </c>
    </row>
    <row r="719" spans="1:5">
      <c r="A719" t="s">
        <v>94</v>
      </c>
      <c r="B719" t="s">
        <v>723</v>
      </c>
      <c r="C719">
        <v>0</v>
      </c>
      <c r="D719" t="s">
        <v>726</v>
      </c>
    </row>
    <row r="720" spans="1:5">
      <c r="A720" t="s">
        <v>94</v>
      </c>
      <c r="B720" t="s">
        <v>723</v>
      </c>
      <c r="C720">
        <v>0</v>
      </c>
      <c r="D720" t="s">
        <v>727</v>
      </c>
    </row>
    <row r="721" spans="1:5">
      <c r="A721" t="s">
        <v>94</v>
      </c>
      <c r="B721" t="s">
        <v>723</v>
      </c>
      <c r="C721">
        <v>0</v>
      </c>
      <c r="D721" t="s">
        <v>728</v>
      </c>
    </row>
    <row r="722" spans="1:5">
      <c r="A722" t="s">
        <v>94</v>
      </c>
      <c r="B722" t="s">
        <v>723</v>
      </c>
      <c r="C722">
        <v>0</v>
      </c>
      <c r="D722" t="s">
        <v>729</v>
      </c>
    </row>
    <row r="723" spans="1:5">
      <c r="A723" t="s">
        <v>94</v>
      </c>
      <c r="B723" t="s">
        <v>723</v>
      </c>
      <c r="C723">
        <v>0</v>
      </c>
      <c r="D723" t="s">
        <v>730</v>
      </c>
    </row>
    <row r="724" spans="1:5">
      <c r="A724" t="s">
        <v>94</v>
      </c>
      <c r="B724" t="s">
        <v>723</v>
      </c>
      <c r="C724">
        <v>0</v>
      </c>
      <c r="D724" t="s">
        <v>731</v>
      </c>
    </row>
    <row r="725" spans="1:5">
      <c r="A725" t="s">
        <v>94</v>
      </c>
      <c r="B725" t="s">
        <v>723</v>
      </c>
      <c r="C725">
        <v>0</v>
      </c>
      <c r="D725" t="s">
        <v>732</v>
      </c>
    </row>
    <row r="726" spans="1:5">
      <c r="A726" t="s">
        <v>94</v>
      </c>
      <c r="B726" t="s">
        <v>723</v>
      </c>
      <c r="C726">
        <v>0</v>
      </c>
      <c r="D726" t="s">
        <v>733</v>
      </c>
    </row>
    <row r="727" spans="1:5">
      <c r="A727" t="s">
        <v>94</v>
      </c>
      <c r="B727" t="s">
        <v>723</v>
      </c>
      <c r="C727">
        <v>0</v>
      </c>
      <c r="D727" t="s">
        <v>548</v>
      </c>
    </row>
    <row r="728" spans="1:5">
      <c r="A728" t="s">
        <v>94</v>
      </c>
      <c r="B728" t="s">
        <v>723</v>
      </c>
      <c r="C728">
        <v>1</v>
      </c>
      <c r="D728" t="s">
        <v>734</v>
      </c>
      <c r="E728" t="s">
        <v>170</v>
      </c>
    </row>
    <row r="729" spans="1:5">
      <c r="A729" t="s">
        <v>94</v>
      </c>
      <c r="B729" t="s">
        <v>723</v>
      </c>
      <c r="C729">
        <v>1</v>
      </c>
      <c r="D729" t="s">
        <v>735</v>
      </c>
      <c r="E729" t="s">
        <v>170</v>
      </c>
    </row>
    <row r="730" spans="1:5">
      <c r="A730" t="s">
        <v>94</v>
      </c>
      <c r="B730" t="s">
        <v>723</v>
      </c>
      <c r="C730">
        <v>1</v>
      </c>
      <c r="D730" t="s">
        <v>736</v>
      </c>
    </row>
    <row r="731" spans="1:5">
      <c r="A731" t="s">
        <v>94</v>
      </c>
      <c r="B731" t="s">
        <v>723</v>
      </c>
      <c r="C731">
        <v>1</v>
      </c>
      <c r="D731" t="s">
        <v>737</v>
      </c>
    </row>
    <row r="732" spans="1:5">
      <c r="A732" t="s">
        <v>94</v>
      </c>
      <c r="B732" t="s">
        <v>723</v>
      </c>
      <c r="C732">
        <v>1</v>
      </c>
      <c r="D732" t="s">
        <v>738</v>
      </c>
    </row>
    <row r="733" spans="1:5">
      <c r="A733" t="s">
        <v>94</v>
      </c>
      <c r="B733" t="s">
        <v>723</v>
      </c>
      <c r="C733">
        <v>1</v>
      </c>
      <c r="D733" t="s">
        <v>739</v>
      </c>
      <c r="E733" t="s">
        <v>170</v>
      </c>
    </row>
    <row r="734" spans="1:5">
      <c r="A734" t="s">
        <v>94</v>
      </c>
      <c r="B734" t="s">
        <v>723</v>
      </c>
      <c r="C734">
        <v>1</v>
      </c>
      <c r="D734" t="s">
        <v>740</v>
      </c>
    </row>
    <row r="735" spans="1:5">
      <c r="A735" t="s">
        <v>94</v>
      </c>
      <c r="B735" t="s">
        <v>723</v>
      </c>
      <c r="C735">
        <v>1</v>
      </c>
      <c r="D735" t="s">
        <v>741</v>
      </c>
    </row>
    <row r="736" spans="1:5">
      <c r="A736" t="s">
        <v>94</v>
      </c>
      <c r="B736" t="s">
        <v>723</v>
      </c>
      <c r="C736">
        <v>1</v>
      </c>
      <c r="D736" t="s">
        <v>742</v>
      </c>
    </row>
    <row r="737" spans="1:5">
      <c r="A737" t="s">
        <v>94</v>
      </c>
      <c r="B737" t="s">
        <v>723</v>
      </c>
      <c r="C737">
        <v>1</v>
      </c>
      <c r="D737" t="s">
        <v>743</v>
      </c>
      <c r="E737" t="s">
        <v>170</v>
      </c>
    </row>
    <row r="738" spans="1:5">
      <c r="A738" t="s">
        <v>94</v>
      </c>
      <c r="B738" t="s">
        <v>723</v>
      </c>
      <c r="C738">
        <v>1</v>
      </c>
      <c r="D738" t="s">
        <v>744</v>
      </c>
      <c r="E738" t="s">
        <v>170</v>
      </c>
    </row>
    <row r="739" spans="1:5">
      <c r="A739" t="s">
        <v>94</v>
      </c>
      <c r="B739" t="s">
        <v>723</v>
      </c>
      <c r="C739">
        <v>1</v>
      </c>
      <c r="D739" t="s">
        <v>745</v>
      </c>
      <c r="E739" t="s">
        <v>170</v>
      </c>
    </row>
    <row r="740" spans="1:5">
      <c r="A740" t="s">
        <v>94</v>
      </c>
      <c r="B740" t="s">
        <v>723</v>
      </c>
      <c r="C740">
        <v>1</v>
      </c>
      <c r="D740" t="s">
        <v>746</v>
      </c>
      <c r="E740" t="s">
        <v>170</v>
      </c>
    </row>
    <row r="741" spans="1:5">
      <c r="A741" t="s">
        <v>94</v>
      </c>
      <c r="B741" t="s">
        <v>723</v>
      </c>
      <c r="C741">
        <v>1</v>
      </c>
      <c r="D741" t="s">
        <v>747</v>
      </c>
    </row>
    <row r="742" spans="1:5">
      <c r="A742" t="s">
        <v>94</v>
      </c>
      <c r="B742" t="s">
        <v>723</v>
      </c>
      <c r="C742">
        <v>1</v>
      </c>
      <c r="D742" t="s">
        <v>748</v>
      </c>
    </row>
    <row r="743" spans="1:5">
      <c r="A743" t="s">
        <v>94</v>
      </c>
      <c r="B743" t="s">
        <v>723</v>
      </c>
      <c r="C743">
        <v>3</v>
      </c>
      <c r="D743" t="s">
        <v>749</v>
      </c>
      <c r="E743" t="s">
        <v>170</v>
      </c>
    </row>
    <row r="744" spans="1:5">
      <c r="A744" t="s">
        <v>94</v>
      </c>
      <c r="B744" t="s">
        <v>723</v>
      </c>
      <c r="C744">
        <v>3</v>
      </c>
      <c r="D744" t="s">
        <v>750</v>
      </c>
      <c r="E744" t="s">
        <v>170</v>
      </c>
    </row>
    <row r="745" spans="1:5">
      <c r="A745" t="s">
        <v>94</v>
      </c>
      <c r="B745" t="s">
        <v>723</v>
      </c>
      <c r="C745">
        <v>3</v>
      </c>
      <c r="D745" t="s">
        <v>751</v>
      </c>
      <c r="E745" t="s">
        <v>170</v>
      </c>
    </row>
    <row r="746" spans="1:5">
      <c r="A746" t="s">
        <v>94</v>
      </c>
      <c r="B746" t="s">
        <v>723</v>
      </c>
      <c r="C746">
        <v>3</v>
      </c>
      <c r="D746" t="s">
        <v>752</v>
      </c>
      <c r="E746" t="s">
        <v>170</v>
      </c>
    </row>
    <row r="747" spans="1:5">
      <c r="A747" t="s">
        <v>94</v>
      </c>
      <c r="B747" t="s">
        <v>723</v>
      </c>
      <c r="C747">
        <v>3</v>
      </c>
      <c r="D747" t="s">
        <v>753</v>
      </c>
      <c r="E747" t="s">
        <v>170</v>
      </c>
    </row>
    <row r="748" spans="1:5">
      <c r="A748" t="s">
        <v>94</v>
      </c>
      <c r="B748" t="s">
        <v>723</v>
      </c>
      <c r="C748">
        <v>3</v>
      </c>
      <c r="D748" t="s">
        <v>739</v>
      </c>
      <c r="E748" t="s">
        <v>170</v>
      </c>
    </row>
    <row r="749" spans="1:5">
      <c r="A749" t="s">
        <v>94</v>
      </c>
      <c r="B749" t="s">
        <v>723</v>
      </c>
      <c r="C749">
        <v>3</v>
      </c>
      <c r="D749" t="s">
        <v>738</v>
      </c>
      <c r="E749" t="s">
        <v>170</v>
      </c>
    </row>
    <row r="750" spans="1:5">
      <c r="A750" t="s">
        <v>94</v>
      </c>
      <c r="B750" t="s">
        <v>723</v>
      </c>
      <c r="C750">
        <v>3</v>
      </c>
      <c r="D750" t="s">
        <v>756</v>
      </c>
      <c r="E750" t="s">
        <v>170</v>
      </c>
    </row>
    <row r="751" spans="1:5">
      <c r="A751" t="s">
        <v>94</v>
      </c>
      <c r="B751" t="s">
        <v>723</v>
      </c>
      <c r="C751">
        <v>3</v>
      </c>
      <c r="D751" t="s">
        <v>747</v>
      </c>
    </row>
    <row r="752" spans="1:5">
      <c r="A752" t="s">
        <v>94</v>
      </c>
      <c r="B752" t="s">
        <v>723</v>
      </c>
      <c r="C752">
        <v>3</v>
      </c>
      <c r="D752" t="s">
        <v>757</v>
      </c>
    </row>
    <row r="753" spans="1:5">
      <c r="A753" t="s">
        <v>94</v>
      </c>
      <c r="B753" t="s">
        <v>723</v>
      </c>
      <c r="C753">
        <v>3</v>
      </c>
      <c r="D753" t="s">
        <v>758</v>
      </c>
    </row>
    <row r="754" spans="1:5">
      <c r="A754" t="s">
        <v>94</v>
      </c>
      <c r="B754" t="s">
        <v>723</v>
      </c>
      <c r="C754">
        <v>3</v>
      </c>
      <c r="D754" t="s">
        <v>759</v>
      </c>
    </row>
    <row r="755" spans="1:5">
      <c r="A755" t="s">
        <v>94</v>
      </c>
      <c r="B755" t="s">
        <v>723</v>
      </c>
      <c r="C755">
        <v>3</v>
      </c>
      <c r="D755" t="s">
        <v>760</v>
      </c>
    </row>
    <row r="756" spans="1:5">
      <c r="A756" t="s">
        <v>94</v>
      </c>
      <c r="B756" t="s">
        <v>723</v>
      </c>
      <c r="C756">
        <v>3</v>
      </c>
      <c r="D756" t="s">
        <v>761</v>
      </c>
    </row>
    <row r="757" spans="1:5">
      <c r="A757" t="s">
        <v>94</v>
      </c>
      <c r="B757" t="s">
        <v>723</v>
      </c>
      <c r="C757">
        <v>3</v>
      </c>
      <c r="D757" t="s">
        <v>745</v>
      </c>
    </row>
    <row r="758" spans="1:5">
      <c r="A758" t="s">
        <v>94</v>
      </c>
      <c r="B758" t="s">
        <v>723</v>
      </c>
      <c r="C758">
        <v>3</v>
      </c>
      <c r="D758" t="s">
        <v>762</v>
      </c>
    </row>
    <row r="759" spans="1:5">
      <c r="A759" t="s">
        <v>94</v>
      </c>
      <c r="B759" t="s">
        <v>723</v>
      </c>
      <c r="C759">
        <v>3</v>
      </c>
      <c r="D759" t="s">
        <v>763</v>
      </c>
    </row>
    <row r="760" spans="1:5">
      <c r="A760" t="s">
        <v>94</v>
      </c>
      <c r="B760" t="s">
        <v>723</v>
      </c>
      <c r="C760">
        <v>3</v>
      </c>
      <c r="D760" t="s">
        <v>743</v>
      </c>
    </row>
    <row r="761" spans="1:5">
      <c r="A761" t="s">
        <v>94</v>
      </c>
      <c r="B761" t="s">
        <v>723</v>
      </c>
      <c r="C761">
        <v>3</v>
      </c>
      <c r="D761" t="s">
        <v>748</v>
      </c>
    </row>
    <row r="762" spans="1:5">
      <c r="A762" t="s">
        <v>94</v>
      </c>
      <c r="B762" t="s">
        <v>723</v>
      </c>
      <c r="C762">
        <v>4</v>
      </c>
      <c r="D762" t="s">
        <v>760</v>
      </c>
    </row>
    <row r="763" spans="1:5">
      <c r="A763" t="s">
        <v>94</v>
      </c>
      <c r="B763" t="s">
        <v>723</v>
      </c>
      <c r="C763">
        <v>4</v>
      </c>
      <c r="D763" t="s">
        <v>761</v>
      </c>
    </row>
    <row r="764" spans="1:5">
      <c r="A764" t="s">
        <v>94</v>
      </c>
      <c r="B764" t="s">
        <v>723</v>
      </c>
      <c r="C764">
        <v>4</v>
      </c>
      <c r="D764" t="s">
        <v>745</v>
      </c>
    </row>
    <row r="765" spans="1:5">
      <c r="A765" t="s">
        <v>94</v>
      </c>
      <c r="B765" t="s">
        <v>723</v>
      </c>
      <c r="C765">
        <v>5</v>
      </c>
      <c r="D765" t="s">
        <v>738</v>
      </c>
      <c r="E765" t="s">
        <v>170</v>
      </c>
    </row>
    <row r="766" spans="1:5">
      <c r="A766" t="s">
        <v>94</v>
      </c>
      <c r="B766" t="s">
        <v>723</v>
      </c>
      <c r="C766">
        <v>5</v>
      </c>
      <c r="D766" t="s">
        <v>748</v>
      </c>
    </row>
    <row r="767" spans="1:5">
      <c r="A767" t="s">
        <v>94</v>
      </c>
      <c r="B767" t="s">
        <v>723</v>
      </c>
      <c r="C767">
        <v>5</v>
      </c>
      <c r="D767" t="s">
        <v>747</v>
      </c>
    </row>
    <row r="768" spans="1:5">
      <c r="A768" t="s">
        <v>94</v>
      </c>
      <c r="B768" t="s">
        <v>723</v>
      </c>
      <c r="C768">
        <v>6</v>
      </c>
      <c r="D768" t="s">
        <v>738</v>
      </c>
    </row>
    <row r="769" spans="1:5">
      <c r="A769" t="s">
        <v>94</v>
      </c>
      <c r="B769" t="s">
        <v>723</v>
      </c>
      <c r="C769">
        <v>6</v>
      </c>
      <c r="D769" t="s">
        <v>756</v>
      </c>
      <c r="E769" t="s">
        <v>170</v>
      </c>
    </row>
    <row r="770" spans="1:5">
      <c r="A770" t="s">
        <v>94</v>
      </c>
      <c r="B770" t="s">
        <v>723</v>
      </c>
      <c r="C770">
        <v>6</v>
      </c>
      <c r="D770" t="s">
        <v>764</v>
      </c>
    </row>
    <row r="771" spans="1:5">
      <c r="A771" t="s">
        <v>94</v>
      </c>
      <c r="B771" t="s">
        <v>723</v>
      </c>
      <c r="C771">
        <v>6</v>
      </c>
      <c r="D771" t="s">
        <v>765</v>
      </c>
    </row>
    <row r="772" spans="1:5">
      <c r="A772" t="s">
        <v>94</v>
      </c>
      <c r="B772" t="s">
        <v>723</v>
      </c>
      <c r="C772">
        <v>6</v>
      </c>
      <c r="D772" t="s">
        <v>766</v>
      </c>
      <c r="E772" t="s">
        <v>170</v>
      </c>
    </row>
    <row r="773" spans="1:5">
      <c r="A773" t="s">
        <v>94</v>
      </c>
      <c r="B773" t="s">
        <v>723</v>
      </c>
      <c r="C773">
        <v>6</v>
      </c>
      <c r="D773" t="s">
        <v>767</v>
      </c>
    </row>
    <row r="774" spans="1:5">
      <c r="A774" t="s">
        <v>94</v>
      </c>
      <c r="B774" t="s">
        <v>723</v>
      </c>
      <c r="C774">
        <v>6</v>
      </c>
      <c r="D774" t="s">
        <v>743</v>
      </c>
    </row>
    <row r="775" spans="1:5">
      <c r="A775" t="s">
        <v>94</v>
      </c>
      <c r="B775" t="s">
        <v>723</v>
      </c>
      <c r="C775">
        <v>6</v>
      </c>
      <c r="D775" t="s">
        <v>747</v>
      </c>
    </row>
    <row r="776" spans="1:5">
      <c r="A776" t="s">
        <v>94</v>
      </c>
      <c r="B776" t="s">
        <v>723</v>
      </c>
      <c r="C776">
        <v>6</v>
      </c>
      <c r="D776" t="s">
        <v>768</v>
      </c>
    </row>
    <row r="777" spans="1:5">
      <c r="A777" t="s">
        <v>94</v>
      </c>
      <c r="B777" t="s">
        <v>723</v>
      </c>
      <c r="C777">
        <v>6</v>
      </c>
      <c r="D777" t="s">
        <v>769</v>
      </c>
    </row>
    <row r="778" spans="1:5">
      <c r="A778" t="s">
        <v>94</v>
      </c>
      <c r="B778" t="s">
        <v>723</v>
      </c>
      <c r="C778">
        <v>6</v>
      </c>
      <c r="D778" t="s">
        <v>760</v>
      </c>
    </row>
    <row r="779" spans="1:5">
      <c r="A779" t="s">
        <v>94</v>
      </c>
      <c r="B779" t="s">
        <v>723</v>
      </c>
      <c r="C779">
        <v>6</v>
      </c>
      <c r="D779" t="s">
        <v>761</v>
      </c>
    </row>
    <row r="780" spans="1:5">
      <c r="A780" t="s">
        <v>94</v>
      </c>
      <c r="B780" t="s">
        <v>723</v>
      </c>
      <c r="C780">
        <v>6</v>
      </c>
      <c r="D780" t="s">
        <v>745</v>
      </c>
    </row>
    <row r="781" spans="1:5">
      <c r="A781" t="s">
        <v>94</v>
      </c>
      <c r="B781" t="s">
        <v>723</v>
      </c>
      <c r="C781">
        <v>6</v>
      </c>
      <c r="D781" t="s">
        <v>770</v>
      </c>
    </row>
    <row r="782" spans="1:5">
      <c r="A782" t="s">
        <v>94</v>
      </c>
      <c r="B782" t="s">
        <v>723</v>
      </c>
      <c r="C782">
        <v>6</v>
      </c>
      <c r="D782" t="s">
        <v>748</v>
      </c>
    </row>
    <row r="783" spans="1:5">
      <c r="A783" t="s">
        <v>94</v>
      </c>
      <c r="B783" t="s">
        <v>723</v>
      </c>
      <c r="C783">
        <v>8</v>
      </c>
      <c r="D783" t="s">
        <v>771</v>
      </c>
    </row>
    <row r="784" spans="1:5">
      <c r="A784" t="s">
        <v>94</v>
      </c>
      <c r="B784" t="s">
        <v>723</v>
      </c>
      <c r="C784">
        <v>8</v>
      </c>
      <c r="D784" t="s">
        <v>738</v>
      </c>
    </row>
    <row r="785" spans="1:5">
      <c r="A785" t="s">
        <v>94</v>
      </c>
      <c r="B785" t="s">
        <v>723</v>
      </c>
      <c r="C785">
        <v>8</v>
      </c>
      <c r="D785" t="s">
        <v>764</v>
      </c>
    </row>
    <row r="786" spans="1:5">
      <c r="A786" t="s">
        <v>94</v>
      </c>
      <c r="B786" t="s">
        <v>723</v>
      </c>
      <c r="C786">
        <v>8</v>
      </c>
      <c r="D786" t="s">
        <v>756</v>
      </c>
    </row>
    <row r="787" spans="1:5">
      <c r="A787" t="s">
        <v>94</v>
      </c>
      <c r="B787" t="s">
        <v>723</v>
      </c>
      <c r="C787">
        <v>8</v>
      </c>
      <c r="D787" t="s">
        <v>772</v>
      </c>
      <c r="E787" t="s">
        <v>170</v>
      </c>
    </row>
    <row r="788" spans="1:5">
      <c r="A788" t="s">
        <v>94</v>
      </c>
      <c r="B788" t="s">
        <v>723</v>
      </c>
      <c r="C788">
        <v>8</v>
      </c>
      <c r="D788" t="s">
        <v>773</v>
      </c>
      <c r="E788" t="s">
        <v>170</v>
      </c>
    </row>
    <row r="789" spans="1:5">
      <c r="A789" t="s">
        <v>94</v>
      </c>
      <c r="B789" t="s">
        <v>723</v>
      </c>
      <c r="C789">
        <v>8</v>
      </c>
      <c r="D789" t="s">
        <v>799</v>
      </c>
    </row>
    <row r="790" spans="1:5">
      <c r="A790" t="s">
        <v>94</v>
      </c>
      <c r="B790" t="s">
        <v>723</v>
      </c>
      <c r="C790">
        <v>8</v>
      </c>
      <c r="D790" t="s">
        <v>743</v>
      </c>
    </row>
    <row r="791" spans="1:5">
      <c r="A791" t="s">
        <v>94</v>
      </c>
      <c r="B791" t="s">
        <v>723</v>
      </c>
      <c r="C791">
        <v>8</v>
      </c>
      <c r="D791" t="s">
        <v>760</v>
      </c>
    </row>
    <row r="792" spans="1:5">
      <c r="A792" t="s">
        <v>94</v>
      </c>
      <c r="B792" t="s">
        <v>723</v>
      </c>
      <c r="C792">
        <v>8</v>
      </c>
      <c r="D792" t="s">
        <v>761</v>
      </c>
    </row>
    <row r="793" spans="1:5">
      <c r="A793" t="s">
        <v>94</v>
      </c>
      <c r="B793" t="s">
        <v>723</v>
      </c>
      <c r="C793">
        <v>8</v>
      </c>
      <c r="D793" t="s">
        <v>745</v>
      </c>
    </row>
    <row r="794" spans="1:5">
      <c r="A794" t="s">
        <v>94</v>
      </c>
      <c r="B794" t="s">
        <v>723</v>
      </c>
      <c r="C794">
        <v>8</v>
      </c>
      <c r="D794" t="s">
        <v>748</v>
      </c>
    </row>
    <row r="795" spans="1:5">
      <c r="A795" t="s">
        <v>94</v>
      </c>
      <c r="B795" t="s">
        <v>723</v>
      </c>
      <c r="C795">
        <v>8</v>
      </c>
      <c r="D795" t="s">
        <v>800</v>
      </c>
    </row>
    <row r="796" spans="1:5">
      <c r="A796" t="s">
        <v>94</v>
      </c>
      <c r="B796" t="s">
        <v>723</v>
      </c>
      <c r="C796">
        <v>9</v>
      </c>
      <c r="D796" t="s">
        <v>801</v>
      </c>
      <c r="E796" t="s">
        <v>170</v>
      </c>
    </row>
    <row r="797" spans="1:5">
      <c r="A797" t="s">
        <v>94</v>
      </c>
      <c r="B797" t="s">
        <v>723</v>
      </c>
      <c r="C797">
        <v>10</v>
      </c>
      <c r="D797" t="s">
        <v>802</v>
      </c>
    </row>
    <row r="798" spans="1:5">
      <c r="A798" t="s">
        <v>94</v>
      </c>
      <c r="B798" t="s">
        <v>723</v>
      </c>
      <c r="C798">
        <v>10</v>
      </c>
      <c r="D798" t="s">
        <v>803</v>
      </c>
    </row>
    <row r="799" spans="1:5">
      <c r="A799" t="s">
        <v>94</v>
      </c>
      <c r="B799" t="s">
        <v>723</v>
      </c>
      <c r="C799">
        <v>11</v>
      </c>
      <c r="D799" t="s">
        <v>804</v>
      </c>
    </row>
    <row r="800" spans="1:5">
      <c r="A800" t="s">
        <v>94</v>
      </c>
      <c r="B800" t="s">
        <v>723</v>
      </c>
      <c r="C800">
        <v>11</v>
      </c>
      <c r="D800" t="s">
        <v>805</v>
      </c>
      <c r="E800" t="s">
        <v>170</v>
      </c>
    </row>
    <row r="801" spans="1:5">
      <c r="A801" t="s">
        <v>94</v>
      </c>
      <c r="B801" t="s">
        <v>723</v>
      </c>
      <c r="C801">
        <v>11</v>
      </c>
      <c r="D801" t="s">
        <v>806</v>
      </c>
    </row>
    <row r="802" spans="1:5">
      <c r="A802" t="s">
        <v>94</v>
      </c>
      <c r="B802" t="s">
        <v>723</v>
      </c>
      <c r="C802">
        <v>11</v>
      </c>
      <c r="D802" t="s">
        <v>807</v>
      </c>
    </row>
    <row r="803" spans="1:5">
      <c r="A803" t="s">
        <v>94</v>
      </c>
      <c r="B803" t="s">
        <v>723</v>
      </c>
      <c r="C803">
        <v>11</v>
      </c>
      <c r="D803" t="s">
        <v>764</v>
      </c>
    </row>
    <row r="804" spans="1:5">
      <c r="A804" t="s">
        <v>94</v>
      </c>
      <c r="B804" t="s">
        <v>723</v>
      </c>
      <c r="C804">
        <v>11</v>
      </c>
      <c r="D804" t="s">
        <v>808</v>
      </c>
      <c r="E804" t="s">
        <v>170</v>
      </c>
    </row>
    <row r="805" spans="1:5">
      <c r="A805" t="s">
        <v>94</v>
      </c>
      <c r="B805" t="s">
        <v>723</v>
      </c>
      <c r="C805">
        <v>11</v>
      </c>
      <c r="D805" t="s">
        <v>756</v>
      </c>
    </row>
    <row r="806" spans="1:5">
      <c r="A806" t="s">
        <v>94</v>
      </c>
      <c r="B806" t="s">
        <v>723</v>
      </c>
      <c r="C806">
        <v>11</v>
      </c>
      <c r="D806" t="s">
        <v>738</v>
      </c>
    </row>
    <row r="807" spans="1:5">
      <c r="A807" t="s">
        <v>94</v>
      </c>
      <c r="B807" t="s">
        <v>723</v>
      </c>
      <c r="C807">
        <v>11</v>
      </c>
      <c r="D807" t="s">
        <v>809</v>
      </c>
    </row>
    <row r="808" spans="1:5">
      <c r="A808" t="s">
        <v>94</v>
      </c>
      <c r="B808" t="s">
        <v>723</v>
      </c>
      <c r="C808">
        <v>11</v>
      </c>
      <c r="D808" t="s">
        <v>810</v>
      </c>
    </row>
    <row r="809" spans="1:5">
      <c r="A809" t="s">
        <v>94</v>
      </c>
      <c r="B809" t="s">
        <v>723</v>
      </c>
      <c r="C809">
        <v>11</v>
      </c>
      <c r="D809" t="s">
        <v>760</v>
      </c>
    </row>
    <row r="810" spans="1:5">
      <c r="A810" t="s">
        <v>94</v>
      </c>
      <c r="B810" t="s">
        <v>723</v>
      </c>
      <c r="C810">
        <v>11</v>
      </c>
      <c r="D810" t="s">
        <v>761</v>
      </c>
    </row>
    <row r="811" spans="1:5">
      <c r="A811" t="s">
        <v>94</v>
      </c>
      <c r="B811" t="s">
        <v>723</v>
      </c>
      <c r="C811">
        <v>11</v>
      </c>
      <c r="D811" t="s">
        <v>745</v>
      </c>
    </row>
    <row r="812" spans="1:5">
      <c r="A812" t="s">
        <v>94</v>
      </c>
      <c r="B812" t="s">
        <v>723</v>
      </c>
      <c r="C812">
        <v>11</v>
      </c>
      <c r="D812" t="s">
        <v>747</v>
      </c>
    </row>
    <row r="813" spans="1:5">
      <c r="A813" t="s">
        <v>94</v>
      </c>
      <c r="B813" t="s">
        <v>723</v>
      </c>
      <c r="C813">
        <v>13</v>
      </c>
      <c r="D813" t="s">
        <v>727</v>
      </c>
    </row>
    <row r="814" spans="1:5">
      <c r="A814" t="s">
        <v>94</v>
      </c>
      <c r="B814" t="s">
        <v>723</v>
      </c>
      <c r="C814">
        <v>13</v>
      </c>
      <c r="D814" t="s">
        <v>811</v>
      </c>
    </row>
    <row r="815" spans="1:5">
      <c r="A815" t="s">
        <v>94</v>
      </c>
      <c r="B815" t="s">
        <v>723</v>
      </c>
      <c r="C815">
        <v>13</v>
      </c>
      <c r="D815" t="s">
        <v>812</v>
      </c>
    </row>
    <row r="816" spans="1:5">
      <c r="A816" t="s">
        <v>94</v>
      </c>
      <c r="B816" t="s">
        <v>723</v>
      </c>
      <c r="C816">
        <v>13</v>
      </c>
      <c r="D816" t="s">
        <v>813</v>
      </c>
    </row>
    <row r="817" spans="1:5">
      <c r="A817" t="s">
        <v>94</v>
      </c>
      <c r="B817" t="s">
        <v>723</v>
      </c>
      <c r="C817">
        <v>13</v>
      </c>
      <c r="D817" t="s">
        <v>812</v>
      </c>
    </row>
    <row r="818" spans="1:5">
      <c r="A818" t="s">
        <v>98</v>
      </c>
      <c r="B818" t="s">
        <v>723</v>
      </c>
      <c r="D818" t="s">
        <v>371</v>
      </c>
    </row>
    <row r="819" spans="1:5">
      <c r="A819" t="s">
        <v>98</v>
      </c>
      <c r="B819" t="s">
        <v>723</v>
      </c>
      <c r="D819" t="s">
        <v>374</v>
      </c>
    </row>
    <row r="820" spans="1:5">
      <c r="A820" t="s">
        <v>98</v>
      </c>
      <c r="B820" t="s">
        <v>723</v>
      </c>
      <c r="D820" t="s">
        <v>702</v>
      </c>
    </row>
    <row r="821" spans="1:5">
      <c r="A821" t="s">
        <v>98</v>
      </c>
      <c r="B821" t="s">
        <v>723</v>
      </c>
      <c r="D821" t="s">
        <v>704</v>
      </c>
    </row>
    <row r="822" spans="1:5">
      <c r="A822" t="s">
        <v>98</v>
      </c>
      <c r="B822" t="s">
        <v>723</v>
      </c>
      <c r="D822" t="s">
        <v>439</v>
      </c>
      <c r="E822" t="s">
        <v>170</v>
      </c>
    </row>
    <row r="823" spans="1:5">
      <c r="A823" t="s">
        <v>98</v>
      </c>
      <c r="B823" t="s">
        <v>723</v>
      </c>
      <c r="D823" t="s">
        <v>652</v>
      </c>
      <c r="E823" t="s">
        <v>170</v>
      </c>
    </row>
    <row r="824" spans="1:5">
      <c r="A824" t="s">
        <v>98</v>
      </c>
      <c r="B824" t="s">
        <v>723</v>
      </c>
      <c r="D824" t="s">
        <v>814</v>
      </c>
    </row>
    <row r="825" spans="1:5">
      <c r="A825" t="s">
        <v>98</v>
      </c>
      <c r="B825" t="s">
        <v>723</v>
      </c>
      <c r="D825" t="s">
        <v>386</v>
      </c>
    </row>
    <row r="826" spans="1:5">
      <c r="A826" t="s">
        <v>98</v>
      </c>
      <c r="B826" t="s">
        <v>723</v>
      </c>
      <c r="D826" t="s">
        <v>387</v>
      </c>
      <c r="E826" t="s">
        <v>170</v>
      </c>
    </row>
    <row r="827" spans="1:5">
      <c r="A827" t="s">
        <v>98</v>
      </c>
      <c r="B827" t="s">
        <v>723</v>
      </c>
      <c r="D827" t="s">
        <v>709</v>
      </c>
      <c r="E827" t="s">
        <v>170</v>
      </c>
    </row>
    <row r="828" spans="1:5">
      <c r="A828" t="s">
        <v>98</v>
      </c>
      <c r="B828" t="s">
        <v>723</v>
      </c>
      <c r="D828" t="s">
        <v>815</v>
      </c>
      <c r="E828" t="s">
        <v>170</v>
      </c>
    </row>
    <row r="829" spans="1:5">
      <c r="A829" t="s">
        <v>98</v>
      </c>
      <c r="B829" t="s">
        <v>723</v>
      </c>
      <c r="D829" t="s">
        <v>397</v>
      </c>
    </row>
    <row r="830" spans="1:5">
      <c r="A830" t="s">
        <v>98</v>
      </c>
      <c r="B830" t="s">
        <v>723</v>
      </c>
      <c r="D830" t="s">
        <v>398</v>
      </c>
    </row>
    <row r="831" spans="1:5">
      <c r="A831" t="s">
        <v>98</v>
      </c>
      <c r="B831" t="s">
        <v>723</v>
      </c>
      <c r="D831" t="s">
        <v>653</v>
      </c>
      <c r="E831" t="s">
        <v>170</v>
      </c>
    </row>
    <row r="832" spans="1:5">
      <c r="A832" t="s">
        <v>98</v>
      </c>
      <c r="B832" t="s">
        <v>723</v>
      </c>
      <c r="D832" t="s">
        <v>526</v>
      </c>
      <c r="E832" t="s">
        <v>170</v>
      </c>
    </row>
    <row r="833" spans="1:5">
      <c r="A833" t="s">
        <v>93</v>
      </c>
      <c r="B833" t="s">
        <v>816</v>
      </c>
      <c r="C833">
        <v>99</v>
      </c>
      <c r="D833" t="s">
        <v>99</v>
      </c>
      <c r="E833" t="s">
        <v>170</v>
      </c>
    </row>
    <row r="834" spans="1:5">
      <c r="A834" t="s">
        <v>93</v>
      </c>
      <c r="B834" t="s">
        <v>816</v>
      </c>
      <c r="C834">
        <v>99</v>
      </c>
      <c r="D834" t="s">
        <v>100</v>
      </c>
      <c r="E834" t="s">
        <v>170</v>
      </c>
    </row>
    <row r="835" spans="1:5">
      <c r="A835" t="s">
        <v>93</v>
      </c>
      <c r="B835" t="s">
        <v>816</v>
      </c>
      <c r="C835">
        <v>99</v>
      </c>
      <c r="D835" t="s">
        <v>830</v>
      </c>
      <c r="E835" t="s">
        <v>821</v>
      </c>
    </row>
    <row r="836" spans="1:5">
      <c r="A836" t="s">
        <v>93</v>
      </c>
      <c r="B836" t="s">
        <v>816</v>
      </c>
      <c r="C836">
        <v>1</v>
      </c>
      <c r="D836" t="s">
        <v>817</v>
      </c>
    </row>
    <row r="837" spans="1:5">
      <c r="A837" t="s">
        <v>93</v>
      </c>
      <c r="B837" t="s">
        <v>816</v>
      </c>
      <c r="C837">
        <v>1</v>
      </c>
      <c r="D837" t="s">
        <v>818</v>
      </c>
    </row>
    <row r="838" spans="1:5">
      <c r="A838" t="s">
        <v>93</v>
      </c>
      <c r="B838" t="s">
        <v>816</v>
      </c>
      <c r="C838">
        <v>1</v>
      </c>
      <c r="D838" t="s">
        <v>819</v>
      </c>
    </row>
    <row r="839" spans="1:5">
      <c r="A839" t="s">
        <v>93</v>
      </c>
      <c r="B839" t="s">
        <v>816</v>
      </c>
      <c r="C839">
        <v>1</v>
      </c>
      <c r="D839" t="s">
        <v>820</v>
      </c>
      <c r="E839" t="s">
        <v>170</v>
      </c>
    </row>
    <row r="840" spans="1:5">
      <c r="A840" t="s">
        <v>93</v>
      </c>
      <c r="B840" t="s">
        <v>816</v>
      </c>
      <c r="C840">
        <v>6</v>
      </c>
      <c r="D840" t="s">
        <v>822</v>
      </c>
    </row>
    <row r="841" spans="1:5">
      <c r="A841" t="s">
        <v>93</v>
      </c>
      <c r="B841" t="s">
        <v>816</v>
      </c>
      <c r="C841">
        <v>6</v>
      </c>
      <c r="D841" t="s">
        <v>823</v>
      </c>
    </row>
    <row r="842" spans="1:5">
      <c r="A842" t="s">
        <v>93</v>
      </c>
      <c r="B842" t="s">
        <v>816</v>
      </c>
      <c r="C842">
        <v>6</v>
      </c>
      <c r="D842" t="s">
        <v>824</v>
      </c>
    </row>
    <row r="843" spans="1:5">
      <c r="A843" t="s">
        <v>93</v>
      </c>
      <c r="B843" t="s">
        <v>816</v>
      </c>
      <c r="C843">
        <v>6</v>
      </c>
      <c r="D843" t="s">
        <v>828</v>
      </c>
    </row>
    <row r="844" spans="1:5">
      <c r="A844" t="s">
        <v>93</v>
      </c>
      <c r="B844" t="s">
        <v>816</v>
      </c>
      <c r="C844">
        <v>8</v>
      </c>
      <c r="D844" t="s">
        <v>829</v>
      </c>
      <c r="E844" t="s">
        <v>170</v>
      </c>
    </row>
    <row r="845" spans="1:5">
      <c r="A845" t="s">
        <v>93</v>
      </c>
      <c r="B845" t="s">
        <v>816</v>
      </c>
      <c r="C845">
        <v>8</v>
      </c>
      <c r="D845" t="s">
        <v>831</v>
      </c>
      <c r="E845" t="s">
        <v>821</v>
      </c>
    </row>
    <row r="846" spans="1:5">
      <c r="A846" t="s">
        <v>94</v>
      </c>
      <c r="B846" t="s">
        <v>816</v>
      </c>
      <c r="C846">
        <v>99</v>
      </c>
      <c r="D846" t="s">
        <v>727</v>
      </c>
    </row>
    <row r="847" spans="1:5">
      <c r="A847" t="s">
        <v>94</v>
      </c>
      <c r="B847" t="s">
        <v>816</v>
      </c>
      <c r="C847">
        <v>99</v>
      </c>
      <c r="D847" t="s">
        <v>729</v>
      </c>
    </row>
    <row r="848" spans="1:5">
      <c r="A848" t="s">
        <v>94</v>
      </c>
      <c r="B848" t="s">
        <v>816</v>
      </c>
      <c r="C848">
        <v>99</v>
      </c>
      <c r="D848" t="s">
        <v>470</v>
      </c>
    </row>
    <row r="849" spans="1:5">
      <c r="A849" t="s">
        <v>94</v>
      </c>
      <c r="B849" t="s">
        <v>816</v>
      </c>
      <c r="C849">
        <v>99</v>
      </c>
      <c r="D849" t="s">
        <v>726</v>
      </c>
    </row>
    <row r="850" spans="1:5">
      <c r="A850" t="s">
        <v>94</v>
      </c>
      <c r="B850" t="s">
        <v>816</v>
      </c>
      <c r="C850">
        <v>99</v>
      </c>
      <c r="D850" t="s">
        <v>728</v>
      </c>
    </row>
    <row r="851" spans="1:5">
      <c r="A851" t="s">
        <v>94</v>
      </c>
      <c r="B851" t="s">
        <v>816</v>
      </c>
      <c r="C851">
        <v>99</v>
      </c>
      <c r="D851" t="s">
        <v>832</v>
      </c>
      <c r="E851" t="s">
        <v>821</v>
      </c>
    </row>
    <row r="852" spans="1:5">
      <c r="A852" t="s">
        <v>94</v>
      </c>
      <c r="B852" t="s">
        <v>816</v>
      </c>
      <c r="C852">
        <v>99</v>
      </c>
      <c r="D852" t="s">
        <v>833</v>
      </c>
    </row>
    <row r="853" spans="1:5">
      <c r="A853" t="s">
        <v>94</v>
      </c>
      <c r="B853" t="s">
        <v>816</v>
      </c>
      <c r="C853">
        <v>99</v>
      </c>
      <c r="D853" t="s">
        <v>834</v>
      </c>
    </row>
    <row r="854" spans="1:5">
      <c r="A854" t="s">
        <v>94</v>
      </c>
      <c r="B854" t="s">
        <v>816</v>
      </c>
      <c r="C854">
        <v>99</v>
      </c>
      <c r="D854" t="s">
        <v>835</v>
      </c>
      <c r="E854" t="s">
        <v>821</v>
      </c>
    </row>
    <row r="855" spans="1:5">
      <c r="A855" t="s">
        <v>94</v>
      </c>
      <c r="B855" t="s">
        <v>816</v>
      </c>
      <c r="C855">
        <v>99</v>
      </c>
      <c r="D855" t="s">
        <v>836</v>
      </c>
    </row>
    <row r="856" spans="1:5">
      <c r="A856" t="s">
        <v>94</v>
      </c>
      <c r="B856" t="s">
        <v>816</v>
      </c>
      <c r="C856">
        <v>99</v>
      </c>
      <c r="D856" t="s">
        <v>837</v>
      </c>
    </row>
    <row r="857" spans="1:5">
      <c r="A857" t="s">
        <v>94</v>
      </c>
      <c r="B857" t="s">
        <v>816</v>
      </c>
      <c r="C857">
        <v>99</v>
      </c>
      <c r="D857" t="s">
        <v>929</v>
      </c>
    </row>
    <row r="858" spans="1:5">
      <c r="A858" t="s">
        <v>94</v>
      </c>
      <c r="B858" t="s">
        <v>816</v>
      </c>
      <c r="C858">
        <v>99</v>
      </c>
      <c r="D858" t="s">
        <v>838</v>
      </c>
    </row>
    <row r="859" spans="1:5">
      <c r="A859" t="s">
        <v>94</v>
      </c>
      <c r="B859" t="s">
        <v>816</v>
      </c>
      <c r="C859">
        <v>1</v>
      </c>
      <c r="D859" t="s">
        <v>839</v>
      </c>
      <c r="E859" t="s">
        <v>821</v>
      </c>
    </row>
    <row r="860" spans="1:5">
      <c r="A860" t="s">
        <v>94</v>
      </c>
      <c r="B860" t="s">
        <v>816</v>
      </c>
      <c r="C860">
        <v>1</v>
      </c>
      <c r="D860" t="s">
        <v>840</v>
      </c>
      <c r="E860" t="s">
        <v>821</v>
      </c>
    </row>
    <row r="861" spans="1:5">
      <c r="A861" t="s">
        <v>94</v>
      </c>
      <c r="B861" t="s">
        <v>816</v>
      </c>
      <c r="C861">
        <v>1</v>
      </c>
      <c r="D861" t="s">
        <v>841</v>
      </c>
      <c r="E861" t="s">
        <v>821</v>
      </c>
    </row>
    <row r="862" spans="1:5">
      <c r="A862" t="s">
        <v>94</v>
      </c>
      <c r="B862" t="s">
        <v>816</v>
      </c>
      <c r="C862">
        <v>1</v>
      </c>
      <c r="D862" t="s">
        <v>842</v>
      </c>
      <c r="E862" t="s">
        <v>821</v>
      </c>
    </row>
    <row r="863" spans="1:5">
      <c r="A863" t="s">
        <v>94</v>
      </c>
      <c r="B863" t="s">
        <v>816</v>
      </c>
      <c r="C863">
        <v>1</v>
      </c>
      <c r="D863" t="s">
        <v>843</v>
      </c>
      <c r="E863" t="s">
        <v>821</v>
      </c>
    </row>
    <row r="864" spans="1:5">
      <c r="A864" t="s">
        <v>94</v>
      </c>
      <c r="B864" t="s">
        <v>816</v>
      </c>
      <c r="C864">
        <v>1</v>
      </c>
      <c r="D864" t="s">
        <v>844</v>
      </c>
    </row>
    <row r="865" spans="1:5">
      <c r="A865" t="s">
        <v>94</v>
      </c>
      <c r="B865" t="s">
        <v>816</v>
      </c>
      <c r="C865">
        <v>1</v>
      </c>
      <c r="D865" t="s">
        <v>845</v>
      </c>
      <c r="E865" t="s">
        <v>821</v>
      </c>
    </row>
    <row r="866" spans="1:5">
      <c r="A866" t="s">
        <v>94</v>
      </c>
      <c r="B866" t="s">
        <v>816</v>
      </c>
      <c r="C866">
        <v>1</v>
      </c>
      <c r="D866" t="s">
        <v>846</v>
      </c>
      <c r="E866" t="s">
        <v>821</v>
      </c>
    </row>
    <row r="867" spans="1:5">
      <c r="A867" t="s">
        <v>94</v>
      </c>
      <c r="B867" t="s">
        <v>816</v>
      </c>
      <c r="C867">
        <v>1</v>
      </c>
      <c r="D867" t="s">
        <v>847</v>
      </c>
      <c r="E867" t="s">
        <v>821</v>
      </c>
    </row>
    <row r="868" spans="1:5">
      <c r="A868" t="s">
        <v>94</v>
      </c>
      <c r="B868" t="s">
        <v>816</v>
      </c>
      <c r="C868">
        <v>1</v>
      </c>
      <c r="D868" t="s">
        <v>848</v>
      </c>
      <c r="E868" t="s">
        <v>821</v>
      </c>
    </row>
    <row r="869" spans="1:5">
      <c r="A869" t="s">
        <v>94</v>
      </c>
      <c r="B869" t="s">
        <v>816</v>
      </c>
      <c r="C869">
        <v>1</v>
      </c>
      <c r="D869" t="s">
        <v>849</v>
      </c>
      <c r="E869" t="s">
        <v>821</v>
      </c>
    </row>
    <row r="870" spans="1:5">
      <c r="A870" t="s">
        <v>94</v>
      </c>
      <c r="B870" t="s">
        <v>816</v>
      </c>
      <c r="C870">
        <v>1</v>
      </c>
      <c r="D870" t="s">
        <v>850</v>
      </c>
      <c r="E870" t="s">
        <v>821</v>
      </c>
    </row>
    <row r="871" spans="1:5">
      <c r="A871" t="s">
        <v>94</v>
      </c>
      <c r="B871" t="s">
        <v>816</v>
      </c>
      <c r="C871">
        <v>1</v>
      </c>
      <c r="D871" t="s">
        <v>851</v>
      </c>
    </row>
    <row r="872" spans="1:5">
      <c r="A872" t="s">
        <v>94</v>
      </c>
      <c r="B872" t="s">
        <v>816</v>
      </c>
      <c r="C872">
        <v>1</v>
      </c>
      <c r="D872" t="s">
        <v>852</v>
      </c>
    </row>
    <row r="873" spans="1:5">
      <c r="A873" t="s">
        <v>94</v>
      </c>
      <c r="B873" t="s">
        <v>816</v>
      </c>
      <c r="C873">
        <v>1</v>
      </c>
      <c r="D873" t="s">
        <v>853</v>
      </c>
    </row>
    <row r="874" spans="1:5">
      <c r="A874" t="s">
        <v>94</v>
      </c>
      <c r="B874" t="s">
        <v>816</v>
      </c>
      <c r="C874">
        <v>1</v>
      </c>
      <c r="D874" t="s">
        <v>854</v>
      </c>
    </row>
    <row r="875" spans="1:5">
      <c r="A875" t="s">
        <v>94</v>
      </c>
      <c r="B875" t="s">
        <v>816</v>
      </c>
      <c r="C875">
        <v>1</v>
      </c>
      <c r="D875" t="s">
        <v>855</v>
      </c>
      <c r="E875" t="s">
        <v>821</v>
      </c>
    </row>
    <row r="876" spans="1:5">
      <c r="A876" t="s">
        <v>94</v>
      </c>
      <c r="B876" t="s">
        <v>816</v>
      </c>
      <c r="C876">
        <v>3</v>
      </c>
      <c r="D876" t="s">
        <v>727</v>
      </c>
    </row>
    <row r="877" spans="1:5">
      <c r="A877" t="s">
        <v>94</v>
      </c>
      <c r="B877" t="s">
        <v>816</v>
      </c>
      <c r="C877">
        <v>3</v>
      </c>
      <c r="D877" t="s">
        <v>149</v>
      </c>
    </row>
    <row r="878" spans="1:5">
      <c r="A878" t="s">
        <v>94</v>
      </c>
      <c r="B878" t="s">
        <v>816</v>
      </c>
      <c r="C878">
        <v>3</v>
      </c>
      <c r="D878" t="s">
        <v>856</v>
      </c>
      <c r="E878" t="s">
        <v>821</v>
      </c>
    </row>
    <row r="879" spans="1:5">
      <c r="A879" t="s">
        <v>94</v>
      </c>
      <c r="B879" t="s">
        <v>816</v>
      </c>
      <c r="C879">
        <v>3</v>
      </c>
      <c r="D879" t="s">
        <v>844</v>
      </c>
    </row>
    <row r="880" spans="1:5">
      <c r="A880" t="s">
        <v>94</v>
      </c>
      <c r="B880" t="s">
        <v>816</v>
      </c>
      <c r="C880">
        <v>3</v>
      </c>
      <c r="D880" t="s">
        <v>857</v>
      </c>
      <c r="E880" t="s">
        <v>821</v>
      </c>
    </row>
    <row r="881" spans="1:5">
      <c r="A881" t="s">
        <v>94</v>
      </c>
      <c r="B881" t="s">
        <v>816</v>
      </c>
      <c r="C881">
        <v>3</v>
      </c>
      <c r="D881" t="s">
        <v>858</v>
      </c>
    </row>
    <row r="882" spans="1:5">
      <c r="A882" t="s">
        <v>94</v>
      </c>
      <c r="B882" t="s">
        <v>816</v>
      </c>
      <c r="C882">
        <v>3</v>
      </c>
      <c r="D882" t="s">
        <v>859</v>
      </c>
      <c r="E882" t="s">
        <v>821</v>
      </c>
    </row>
    <row r="883" spans="1:5">
      <c r="A883" t="s">
        <v>94</v>
      </c>
      <c r="B883" t="s">
        <v>816</v>
      </c>
      <c r="C883">
        <v>3</v>
      </c>
      <c r="D883" t="s">
        <v>851</v>
      </c>
    </row>
    <row r="884" spans="1:5">
      <c r="A884" t="s">
        <v>94</v>
      </c>
      <c r="B884" t="s">
        <v>816</v>
      </c>
      <c r="C884">
        <v>3</v>
      </c>
      <c r="D884" t="s">
        <v>852</v>
      </c>
    </row>
    <row r="885" spans="1:5">
      <c r="A885" t="s">
        <v>94</v>
      </c>
      <c r="B885" t="s">
        <v>816</v>
      </c>
      <c r="C885">
        <v>3</v>
      </c>
      <c r="D885" t="s">
        <v>853</v>
      </c>
    </row>
    <row r="886" spans="1:5">
      <c r="A886" t="s">
        <v>94</v>
      </c>
      <c r="B886" t="s">
        <v>816</v>
      </c>
      <c r="C886">
        <v>3</v>
      </c>
      <c r="D886" t="s">
        <v>860</v>
      </c>
      <c r="E886" t="s">
        <v>821</v>
      </c>
    </row>
    <row r="887" spans="1:5">
      <c r="A887" t="s">
        <v>94</v>
      </c>
      <c r="B887" t="s">
        <v>816</v>
      </c>
      <c r="C887">
        <v>3</v>
      </c>
      <c r="D887" t="s">
        <v>861</v>
      </c>
      <c r="E887" t="s">
        <v>821</v>
      </c>
    </row>
    <row r="888" spans="1:5">
      <c r="A888" t="s">
        <v>94</v>
      </c>
      <c r="B888" t="s">
        <v>816</v>
      </c>
      <c r="C888">
        <v>3</v>
      </c>
      <c r="D888" t="s">
        <v>862</v>
      </c>
      <c r="E888" t="s">
        <v>821</v>
      </c>
    </row>
    <row r="889" spans="1:5">
      <c r="A889" t="s">
        <v>94</v>
      </c>
      <c r="B889" t="s">
        <v>816</v>
      </c>
      <c r="C889">
        <v>3</v>
      </c>
      <c r="D889" t="s">
        <v>863</v>
      </c>
      <c r="E889" t="s">
        <v>821</v>
      </c>
    </row>
    <row r="890" spans="1:5">
      <c r="A890" t="s">
        <v>94</v>
      </c>
      <c r="B890" t="s">
        <v>816</v>
      </c>
      <c r="C890">
        <v>3</v>
      </c>
      <c r="D890" t="s">
        <v>864</v>
      </c>
      <c r="E890" t="s">
        <v>821</v>
      </c>
    </row>
    <row r="891" spans="1:5">
      <c r="A891" t="s">
        <v>94</v>
      </c>
      <c r="B891" t="s">
        <v>816</v>
      </c>
      <c r="C891">
        <v>3</v>
      </c>
      <c r="D891" t="s">
        <v>865</v>
      </c>
      <c r="E891" t="s">
        <v>821</v>
      </c>
    </row>
    <row r="892" spans="1:5">
      <c r="A892" t="s">
        <v>94</v>
      </c>
      <c r="B892" t="s">
        <v>816</v>
      </c>
      <c r="C892">
        <v>3</v>
      </c>
      <c r="D892" t="s">
        <v>866</v>
      </c>
      <c r="E892" t="s">
        <v>821</v>
      </c>
    </row>
    <row r="893" spans="1:5">
      <c r="A893" t="s">
        <v>94</v>
      </c>
      <c r="B893" t="s">
        <v>816</v>
      </c>
      <c r="C893">
        <v>3</v>
      </c>
      <c r="D893" t="s">
        <v>854</v>
      </c>
    </row>
    <row r="894" spans="1:5">
      <c r="A894" t="s">
        <v>94</v>
      </c>
      <c r="B894" t="s">
        <v>816</v>
      </c>
      <c r="C894">
        <v>3</v>
      </c>
      <c r="D894" t="s">
        <v>867</v>
      </c>
    </row>
    <row r="895" spans="1:5">
      <c r="A895" t="s">
        <v>94</v>
      </c>
      <c r="B895" t="s">
        <v>816</v>
      </c>
      <c r="C895">
        <v>4</v>
      </c>
      <c r="D895" t="s">
        <v>727</v>
      </c>
    </row>
    <row r="896" spans="1:5">
      <c r="A896" t="s">
        <v>94</v>
      </c>
      <c r="B896" t="s">
        <v>816</v>
      </c>
      <c r="C896">
        <v>4</v>
      </c>
      <c r="D896" t="s">
        <v>844</v>
      </c>
      <c r="E896" t="s">
        <v>821</v>
      </c>
    </row>
    <row r="897" spans="1:7">
      <c r="A897" t="s">
        <v>94</v>
      </c>
      <c r="B897" t="s">
        <v>816</v>
      </c>
      <c r="C897">
        <v>4</v>
      </c>
      <c r="D897" t="s">
        <v>856</v>
      </c>
      <c r="E897" t="s">
        <v>821</v>
      </c>
    </row>
    <row r="898" spans="1:7">
      <c r="A898" t="s">
        <v>94</v>
      </c>
      <c r="B898" t="s">
        <v>816</v>
      </c>
      <c r="C898">
        <v>4</v>
      </c>
      <c r="D898" t="s">
        <v>858</v>
      </c>
    </row>
    <row r="899" spans="1:7">
      <c r="A899" t="s">
        <v>94</v>
      </c>
      <c r="B899" t="s">
        <v>816</v>
      </c>
      <c r="C899">
        <v>4</v>
      </c>
      <c r="D899" t="s">
        <v>852</v>
      </c>
    </row>
    <row r="900" spans="1:7">
      <c r="A900" t="s">
        <v>94</v>
      </c>
      <c r="B900" t="s">
        <v>816</v>
      </c>
      <c r="C900">
        <v>4</v>
      </c>
      <c r="D900" t="s">
        <v>867</v>
      </c>
    </row>
    <row r="901" spans="1:7">
      <c r="A901" t="s">
        <v>94</v>
      </c>
      <c r="B901" t="s">
        <v>816</v>
      </c>
      <c r="C901">
        <v>5</v>
      </c>
      <c r="D901" t="s">
        <v>854</v>
      </c>
    </row>
    <row r="902" spans="1:7">
      <c r="A902" t="s">
        <v>94</v>
      </c>
      <c r="B902" t="s">
        <v>816</v>
      </c>
      <c r="C902">
        <v>5</v>
      </c>
      <c r="D902" t="s">
        <v>853</v>
      </c>
    </row>
    <row r="903" spans="1:7">
      <c r="A903" t="s">
        <v>94</v>
      </c>
      <c r="B903" t="s">
        <v>816</v>
      </c>
      <c r="C903">
        <v>6</v>
      </c>
      <c r="D903" t="s">
        <v>727</v>
      </c>
    </row>
    <row r="904" spans="1:7">
      <c r="A904" t="s">
        <v>94</v>
      </c>
      <c r="B904" t="s">
        <v>816</v>
      </c>
      <c r="C904">
        <v>6</v>
      </c>
      <c r="D904" t="s">
        <v>868</v>
      </c>
      <c r="E904" t="s">
        <v>821</v>
      </c>
    </row>
    <row r="905" spans="1:7">
      <c r="A905" t="s">
        <v>94</v>
      </c>
      <c r="B905" t="s">
        <v>816</v>
      </c>
      <c r="C905">
        <v>6</v>
      </c>
      <c r="D905" t="s">
        <v>857</v>
      </c>
      <c r="E905" t="s">
        <v>821</v>
      </c>
    </row>
    <row r="906" spans="1:7">
      <c r="A906" t="s">
        <v>94</v>
      </c>
      <c r="B906" t="s">
        <v>816</v>
      </c>
      <c r="C906">
        <v>6</v>
      </c>
      <c r="D906" t="s">
        <v>869</v>
      </c>
      <c r="E906" t="s">
        <v>821</v>
      </c>
    </row>
    <row r="907" spans="1:7">
      <c r="A907" t="s">
        <v>94</v>
      </c>
      <c r="B907" t="s">
        <v>816</v>
      </c>
      <c r="C907">
        <v>6</v>
      </c>
      <c r="D907" t="s">
        <v>856</v>
      </c>
      <c r="E907" t="s">
        <v>821</v>
      </c>
    </row>
    <row r="908" spans="1:7">
      <c r="A908" t="s">
        <v>94</v>
      </c>
      <c r="B908" t="s">
        <v>816</v>
      </c>
      <c r="C908">
        <v>6</v>
      </c>
      <c r="D908" t="s">
        <v>844</v>
      </c>
      <c r="E908" t="s">
        <v>821</v>
      </c>
    </row>
    <row r="909" spans="1:7">
      <c r="A909" t="s">
        <v>94</v>
      </c>
      <c r="B909" t="s">
        <v>816</v>
      </c>
      <c r="C909">
        <v>6</v>
      </c>
      <c r="D909" t="s">
        <v>870</v>
      </c>
      <c r="E909" t="s">
        <v>821</v>
      </c>
    </row>
    <row r="910" spans="1:7">
      <c r="A910" t="s">
        <v>94</v>
      </c>
      <c r="B910" t="s">
        <v>816</v>
      </c>
      <c r="C910">
        <v>6</v>
      </c>
      <c r="D910" t="s">
        <v>871</v>
      </c>
    </row>
    <row r="911" spans="1:7">
      <c r="A911" t="s">
        <v>94</v>
      </c>
      <c r="B911" t="s">
        <v>816</v>
      </c>
      <c r="C911">
        <v>6</v>
      </c>
      <c r="D911" t="s">
        <v>872</v>
      </c>
    </row>
    <row r="912" spans="1:7">
      <c r="A912" t="s">
        <v>94</v>
      </c>
      <c r="B912" t="s">
        <v>816</v>
      </c>
      <c r="C912">
        <v>6</v>
      </c>
      <c r="D912" t="s">
        <v>858</v>
      </c>
      <c r="G912" t="s">
        <v>930</v>
      </c>
    </row>
    <row r="913" spans="1:5">
      <c r="A913" t="s">
        <v>94</v>
      </c>
      <c r="B913" t="s">
        <v>816</v>
      </c>
      <c r="C913">
        <v>6</v>
      </c>
      <c r="D913" t="s">
        <v>873</v>
      </c>
      <c r="E913" t="s">
        <v>821</v>
      </c>
    </row>
    <row r="914" spans="1:5">
      <c r="A914" t="s">
        <v>94</v>
      </c>
      <c r="B914" t="s">
        <v>816</v>
      </c>
      <c r="C914">
        <v>6</v>
      </c>
      <c r="D914" t="s">
        <v>864</v>
      </c>
      <c r="E914" t="s">
        <v>821</v>
      </c>
    </row>
    <row r="915" spans="1:5">
      <c r="A915" t="s">
        <v>94</v>
      </c>
      <c r="B915" t="s">
        <v>816</v>
      </c>
      <c r="C915">
        <v>6</v>
      </c>
      <c r="D915" t="s">
        <v>874</v>
      </c>
      <c r="E915" t="s">
        <v>821</v>
      </c>
    </row>
    <row r="916" spans="1:5">
      <c r="A916" t="s">
        <v>94</v>
      </c>
      <c r="B916" t="s">
        <v>816</v>
      </c>
      <c r="C916">
        <v>6</v>
      </c>
      <c r="D916" t="s">
        <v>875</v>
      </c>
      <c r="E916" t="s">
        <v>821</v>
      </c>
    </row>
    <row r="917" spans="1:5">
      <c r="A917" t="s">
        <v>94</v>
      </c>
      <c r="B917" t="s">
        <v>816</v>
      </c>
      <c r="C917">
        <v>6</v>
      </c>
      <c r="D917" t="s">
        <v>876</v>
      </c>
      <c r="E917" t="s">
        <v>821</v>
      </c>
    </row>
    <row r="918" spans="1:5">
      <c r="A918" t="s">
        <v>94</v>
      </c>
      <c r="B918" t="s">
        <v>816</v>
      </c>
      <c r="C918">
        <v>6</v>
      </c>
      <c r="D918" t="s">
        <v>877</v>
      </c>
    </row>
    <row r="919" spans="1:5">
      <c r="A919" t="s">
        <v>94</v>
      </c>
      <c r="B919" t="s">
        <v>816</v>
      </c>
      <c r="C919">
        <v>6</v>
      </c>
      <c r="D919" t="s">
        <v>852</v>
      </c>
    </row>
    <row r="920" spans="1:5">
      <c r="A920" t="s">
        <v>94</v>
      </c>
      <c r="B920" t="s">
        <v>816</v>
      </c>
      <c r="C920">
        <v>6</v>
      </c>
      <c r="D920" t="s">
        <v>853</v>
      </c>
    </row>
    <row r="921" spans="1:5">
      <c r="A921" t="s">
        <v>94</v>
      </c>
      <c r="B921" t="s">
        <v>816</v>
      </c>
      <c r="C921">
        <v>6</v>
      </c>
      <c r="D921" t="s">
        <v>854</v>
      </c>
    </row>
    <row r="922" spans="1:5">
      <c r="A922" t="s">
        <v>94</v>
      </c>
      <c r="B922" t="s">
        <v>816</v>
      </c>
      <c r="C922">
        <v>6</v>
      </c>
      <c r="D922" t="s">
        <v>878</v>
      </c>
    </row>
    <row r="923" spans="1:5">
      <c r="A923" t="s">
        <v>94</v>
      </c>
      <c r="B923" t="s">
        <v>816</v>
      </c>
      <c r="C923">
        <v>6</v>
      </c>
      <c r="D923" t="s">
        <v>867</v>
      </c>
    </row>
    <row r="924" spans="1:5">
      <c r="A924" t="s">
        <v>94</v>
      </c>
      <c r="B924" t="s">
        <v>816</v>
      </c>
      <c r="C924">
        <v>6</v>
      </c>
      <c r="D924" t="s">
        <v>879</v>
      </c>
    </row>
    <row r="925" spans="1:5">
      <c r="A925" t="s">
        <v>94</v>
      </c>
      <c r="B925" t="s">
        <v>816</v>
      </c>
      <c r="C925">
        <v>6</v>
      </c>
      <c r="D925" t="s">
        <v>880</v>
      </c>
    </row>
    <row r="926" spans="1:5">
      <c r="A926" t="s">
        <v>94</v>
      </c>
      <c r="B926" t="s">
        <v>816</v>
      </c>
      <c r="C926">
        <v>6</v>
      </c>
      <c r="D926" t="s">
        <v>881</v>
      </c>
    </row>
    <row r="927" spans="1:5">
      <c r="A927" t="s">
        <v>94</v>
      </c>
      <c r="B927" t="s">
        <v>816</v>
      </c>
      <c r="C927">
        <v>8</v>
      </c>
      <c r="D927" t="s">
        <v>771</v>
      </c>
    </row>
    <row r="928" spans="1:5">
      <c r="A928" t="s">
        <v>94</v>
      </c>
      <c r="B928" t="s">
        <v>816</v>
      </c>
      <c r="C928">
        <v>8</v>
      </c>
      <c r="D928" t="s">
        <v>868</v>
      </c>
      <c r="E928" t="s">
        <v>821</v>
      </c>
    </row>
    <row r="929" spans="1:5">
      <c r="A929" t="s">
        <v>94</v>
      </c>
      <c r="B929" t="s">
        <v>816</v>
      </c>
      <c r="C929">
        <v>8</v>
      </c>
      <c r="D929" t="s">
        <v>870</v>
      </c>
      <c r="E929" t="s">
        <v>821</v>
      </c>
    </row>
    <row r="930" spans="1:5">
      <c r="A930" t="s">
        <v>94</v>
      </c>
      <c r="B930" t="s">
        <v>816</v>
      </c>
      <c r="C930">
        <v>8</v>
      </c>
      <c r="D930" t="s">
        <v>856</v>
      </c>
    </row>
    <row r="931" spans="1:5">
      <c r="A931" t="s">
        <v>94</v>
      </c>
      <c r="B931" t="s">
        <v>816</v>
      </c>
      <c r="C931">
        <v>8</v>
      </c>
      <c r="D931" t="s">
        <v>844</v>
      </c>
    </row>
    <row r="932" spans="1:5">
      <c r="A932" t="s">
        <v>94</v>
      </c>
      <c r="B932" t="s">
        <v>816</v>
      </c>
      <c r="C932">
        <v>8</v>
      </c>
      <c r="D932" t="s">
        <v>857</v>
      </c>
      <c r="E932" t="s">
        <v>821</v>
      </c>
    </row>
    <row r="933" spans="1:5">
      <c r="A933" t="s">
        <v>94</v>
      </c>
      <c r="B933" t="s">
        <v>816</v>
      </c>
      <c r="C933">
        <v>8</v>
      </c>
      <c r="D933" t="s">
        <v>858</v>
      </c>
    </row>
    <row r="934" spans="1:5">
      <c r="A934" t="s">
        <v>94</v>
      </c>
      <c r="B934" t="s">
        <v>816</v>
      </c>
      <c r="C934">
        <v>8</v>
      </c>
      <c r="D934" t="s">
        <v>882</v>
      </c>
      <c r="E934" t="s">
        <v>821</v>
      </c>
    </row>
    <row r="935" spans="1:5">
      <c r="A935" t="s">
        <v>94</v>
      </c>
      <c r="B935" t="s">
        <v>816</v>
      </c>
      <c r="C935">
        <v>8</v>
      </c>
      <c r="D935" t="s">
        <v>864</v>
      </c>
      <c r="E935" t="s">
        <v>821</v>
      </c>
    </row>
    <row r="936" spans="1:5">
      <c r="A936" t="s">
        <v>94</v>
      </c>
      <c r="B936" t="s">
        <v>816</v>
      </c>
      <c r="C936">
        <v>8</v>
      </c>
      <c r="D936" t="s">
        <v>853</v>
      </c>
    </row>
    <row r="937" spans="1:5">
      <c r="A937" t="s">
        <v>94</v>
      </c>
      <c r="B937" t="s">
        <v>816</v>
      </c>
      <c r="C937">
        <v>8</v>
      </c>
      <c r="D937" t="s">
        <v>854</v>
      </c>
    </row>
    <row r="938" spans="1:5">
      <c r="A938" t="s">
        <v>94</v>
      </c>
      <c r="B938" t="s">
        <v>816</v>
      </c>
      <c r="C938">
        <v>8</v>
      </c>
      <c r="D938" t="s">
        <v>883</v>
      </c>
      <c r="E938" t="s">
        <v>821</v>
      </c>
    </row>
    <row r="939" spans="1:5">
      <c r="A939" t="s">
        <v>94</v>
      </c>
      <c r="B939" t="s">
        <v>816</v>
      </c>
      <c r="C939">
        <v>8</v>
      </c>
      <c r="D939" t="s">
        <v>851</v>
      </c>
    </row>
    <row r="940" spans="1:5">
      <c r="A940" t="s">
        <v>94</v>
      </c>
      <c r="B940" t="s">
        <v>816</v>
      </c>
      <c r="C940">
        <v>8</v>
      </c>
      <c r="D940" t="s">
        <v>867</v>
      </c>
    </row>
    <row r="941" spans="1:5">
      <c r="A941" t="s">
        <v>94</v>
      </c>
      <c r="B941" t="s">
        <v>816</v>
      </c>
      <c r="C941">
        <v>8</v>
      </c>
      <c r="D941" t="s">
        <v>852</v>
      </c>
    </row>
    <row r="942" spans="1:5">
      <c r="A942" t="s">
        <v>94</v>
      </c>
      <c r="B942" t="s">
        <v>816</v>
      </c>
      <c r="C942">
        <v>10</v>
      </c>
      <c r="D942" t="s">
        <v>884</v>
      </c>
    </row>
    <row r="943" spans="1:5">
      <c r="A943" t="s">
        <v>94</v>
      </c>
      <c r="B943" t="s">
        <v>816</v>
      </c>
      <c r="C943">
        <v>11</v>
      </c>
      <c r="D943" t="s">
        <v>470</v>
      </c>
    </row>
    <row r="944" spans="1:5">
      <c r="A944" t="s">
        <v>94</v>
      </c>
      <c r="B944" t="s">
        <v>816</v>
      </c>
      <c r="C944">
        <v>11</v>
      </c>
      <c r="D944" t="s">
        <v>490</v>
      </c>
      <c r="E944" t="s">
        <v>821</v>
      </c>
    </row>
    <row r="945" spans="1:5">
      <c r="A945" t="s">
        <v>94</v>
      </c>
      <c r="B945" t="s">
        <v>816</v>
      </c>
      <c r="C945">
        <v>11</v>
      </c>
      <c r="D945" t="s">
        <v>727</v>
      </c>
    </row>
    <row r="946" spans="1:5">
      <c r="A946" t="s">
        <v>94</v>
      </c>
      <c r="B946" t="s">
        <v>816</v>
      </c>
      <c r="C946">
        <v>11</v>
      </c>
      <c r="D946" t="s">
        <v>804</v>
      </c>
    </row>
    <row r="947" spans="1:5">
      <c r="A947" t="s">
        <v>94</v>
      </c>
      <c r="B947" t="s">
        <v>816</v>
      </c>
      <c r="C947">
        <v>11</v>
      </c>
      <c r="D947" t="s">
        <v>885</v>
      </c>
    </row>
    <row r="948" spans="1:5">
      <c r="A948" t="s">
        <v>94</v>
      </c>
      <c r="B948" t="s">
        <v>816</v>
      </c>
      <c r="C948">
        <v>11</v>
      </c>
      <c r="D948" t="s">
        <v>886</v>
      </c>
      <c r="E948" t="s">
        <v>821</v>
      </c>
    </row>
    <row r="949" spans="1:5">
      <c r="A949" t="s">
        <v>94</v>
      </c>
      <c r="B949" t="s">
        <v>816</v>
      </c>
      <c r="C949">
        <v>11</v>
      </c>
      <c r="D949" t="s">
        <v>856</v>
      </c>
      <c r="E949" t="s">
        <v>821</v>
      </c>
    </row>
    <row r="950" spans="1:5">
      <c r="A950" t="s">
        <v>94</v>
      </c>
      <c r="B950" t="s">
        <v>816</v>
      </c>
      <c r="C950">
        <v>11</v>
      </c>
      <c r="D950" t="s">
        <v>844</v>
      </c>
    </row>
    <row r="951" spans="1:5">
      <c r="A951" t="s">
        <v>94</v>
      </c>
      <c r="B951" t="s">
        <v>816</v>
      </c>
      <c r="C951">
        <v>11</v>
      </c>
      <c r="D951" t="s">
        <v>870</v>
      </c>
      <c r="E951" t="s">
        <v>821</v>
      </c>
    </row>
    <row r="952" spans="1:5">
      <c r="A952" t="s">
        <v>94</v>
      </c>
      <c r="B952" t="s">
        <v>816</v>
      </c>
      <c r="C952">
        <v>11</v>
      </c>
      <c r="D952" t="s">
        <v>857</v>
      </c>
      <c r="E952" t="s">
        <v>821</v>
      </c>
    </row>
    <row r="953" spans="1:5">
      <c r="A953" t="s">
        <v>94</v>
      </c>
      <c r="B953" t="s">
        <v>816</v>
      </c>
      <c r="C953">
        <v>11</v>
      </c>
      <c r="D953" t="s">
        <v>868</v>
      </c>
    </row>
    <row r="954" spans="1:5">
      <c r="A954" t="s">
        <v>94</v>
      </c>
      <c r="B954" t="s">
        <v>816</v>
      </c>
      <c r="C954">
        <v>11</v>
      </c>
      <c r="D954" t="s">
        <v>887</v>
      </c>
    </row>
    <row r="955" spans="1:5">
      <c r="A955" t="s">
        <v>94</v>
      </c>
      <c r="B955" t="s">
        <v>816</v>
      </c>
      <c r="C955">
        <v>11</v>
      </c>
      <c r="D955" t="s">
        <v>842</v>
      </c>
    </row>
    <row r="956" spans="1:5">
      <c r="A956" t="s">
        <v>94</v>
      </c>
      <c r="B956" t="s">
        <v>816</v>
      </c>
      <c r="C956">
        <v>11</v>
      </c>
      <c r="D956" t="s">
        <v>843</v>
      </c>
    </row>
    <row r="957" spans="1:5">
      <c r="A957" t="s">
        <v>94</v>
      </c>
      <c r="B957" t="s">
        <v>816</v>
      </c>
      <c r="C957">
        <v>11</v>
      </c>
      <c r="D957" t="s">
        <v>888</v>
      </c>
    </row>
    <row r="958" spans="1:5">
      <c r="A958" t="s">
        <v>94</v>
      </c>
      <c r="B958" t="s">
        <v>816</v>
      </c>
      <c r="C958">
        <v>11</v>
      </c>
      <c r="D958" t="s">
        <v>858</v>
      </c>
    </row>
    <row r="959" spans="1:5">
      <c r="A959" t="s">
        <v>94</v>
      </c>
      <c r="B959" t="s">
        <v>816</v>
      </c>
      <c r="C959">
        <v>11</v>
      </c>
      <c r="D959" t="s">
        <v>889</v>
      </c>
    </row>
    <row r="960" spans="1:5">
      <c r="A960" t="s">
        <v>94</v>
      </c>
      <c r="B960" t="s">
        <v>816</v>
      </c>
      <c r="C960">
        <v>11</v>
      </c>
      <c r="D960" t="s">
        <v>890</v>
      </c>
    </row>
    <row r="961" spans="1:5">
      <c r="A961" t="s">
        <v>94</v>
      </c>
      <c r="B961" t="s">
        <v>816</v>
      </c>
      <c r="C961">
        <v>11</v>
      </c>
      <c r="D961" t="s">
        <v>848</v>
      </c>
    </row>
    <row r="962" spans="1:5">
      <c r="A962" t="s">
        <v>94</v>
      </c>
      <c r="B962" t="s">
        <v>816</v>
      </c>
      <c r="C962">
        <v>11</v>
      </c>
      <c r="D962" t="s">
        <v>849</v>
      </c>
    </row>
    <row r="963" spans="1:5">
      <c r="A963" t="s">
        <v>94</v>
      </c>
      <c r="B963" t="s">
        <v>816</v>
      </c>
      <c r="C963">
        <v>11</v>
      </c>
      <c r="D963" t="s">
        <v>850</v>
      </c>
    </row>
    <row r="964" spans="1:5">
      <c r="A964" t="s">
        <v>94</v>
      </c>
      <c r="B964" t="s">
        <v>816</v>
      </c>
      <c r="C964">
        <v>11</v>
      </c>
      <c r="D964" t="s">
        <v>851</v>
      </c>
    </row>
    <row r="965" spans="1:5">
      <c r="A965" t="s">
        <v>94</v>
      </c>
      <c r="B965" t="s">
        <v>816</v>
      </c>
      <c r="C965">
        <v>11</v>
      </c>
      <c r="D965" t="s">
        <v>853</v>
      </c>
    </row>
    <row r="966" spans="1:5">
      <c r="A966" t="s">
        <v>94</v>
      </c>
      <c r="B966" t="s">
        <v>816</v>
      </c>
      <c r="C966">
        <v>11</v>
      </c>
      <c r="D966" t="s">
        <v>854</v>
      </c>
    </row>
    <row r="967" spans="1:5">
      <c r="A967" t="s">
        <v>94</v>
      </c>
      <c r="B967" t="s">
        <v>816</v>
      </c>
      <c r="C967">
        <v>11</v>
      </c>
      <c r="D967" t="s">
        <v>867</v>
      </c>
    </row>
    <row r="968" spans="1:5">
      <c r="A968" t="s">
        <v>94</v>
      </c>
      <c r="B968" t="s">
        <v>816</v>
      </c>
      <c r="C968">
        <v>11</v>
      </c>
      <c r="D968" t="s">
        <v>852</v>
      </c>
    </row>
    <row r="969" spans="1:5">
      <c r="A969" t="s">
        <v>94</v>
      </c>
      <c r="B969" t="s">
        <v>816</v>
      </c>
      <c r="C969">
        <v>11</v>
      </c>
      <c r="D969" t="s">
        <v>891</v>
      </c>
      <c r="E969" t="s">
        <v>821</v>
      </c>
    </row>
    <row r="970" spans="1:5">
      <c r="A970" t="s">
        <v>94</v>
      </c>
      <c r="B970" t="s">
        <v>816</v>
      </c>
      <c r="C970">
        <v>13</v>
      </c>
      <c r="D970" t="s">
        <v>892</v>
      </c>
      <c r="E970" t="s">
        <v>821</v>
      </c>
    </row>
    <row r="971" spans="1:5">
      <c r="A971" t="s">
        <v>94</v>
      </c>
      <c r="B971" t="s">
        <v>816</v>
      </c>
      <c r="C971">
        <v>13</v>
      </c>
      <c r="D971" t="s">
        <v>893</v>
      </c>
      <c r="E971" t="s">
        <v>821</v>
      </c>
    </row>
    <row r="972" spans="1:5">
      <c r="A972" t="s">
        <v>94</v>
      </c>
      <c r="B972" t="s">
        <v>816</v>
      </c>
      <c r="C972">
        <v>13</v>
      </c>
      <c r="D972" t="s">
        <v>894</v>
      </c>
      <c r="E972" t="s">
        <v>821</v>
      </c>
    </row>
    <row r="973" spans="1:5">
      <c r="A973" t="s">
        <v>94</v>
      </c>
      <c r="B973" t="s">
        <v>816</v>
      </c>
      <c r="C973">
        <v>13</v>
      </c>
      <c r="D973" t="s">
        <v>893</v>
      </c>
      <c r="E973" t="s">
        <v>821</v>
      </c>
    </row>
    <row r="974" spans="1:5">
      <c r="A974" t="s">
        <v>98</v>
      </c>
      <c r="B974" t="s">
        <v>816</v>
      </c>
      <c r="C974">
        <v>99</v>
      </c>
      <c r="D974" t="s">
        <v>371</v>
      </c>
      <c r="E974" t="s">
        <v>821</v>
      </c>
    </row>
    <row r="975" spans="1:5">
      <c r="A975" t="s">
        <v>98</v>
      </c>
      <c r="B975" t="s">
        <v>816</v>
      </c>
      <c r="C975">
        <v>99</v>
      </c>
      <c r="D975" t="s">
        <v>701</v>
      </c>
      <c r="E975" t="s">
        <v>821</v>
      </c>
    </row>
    <row r="976" spans="1:5">
      <c r="A976" t="s">
        <v>98</v>
      </c>
      <c r="B976" t="s">
        <v>816</v>
      </c>
      <c r="C976">
        <v>99</v>
      </c>
      <c r="D976" t="s">
        <v>374</v>
      </c>
      <c r="E976" t="s">
        <v>821</v>
      </c>
    </row>
    <row r="977" spans="1:5">
      <c r="A977" t="s">
        <v>98</v>
      </c>
      <c r="B977" t="s">
        <v>816</v>
      </c>
      <c r="C977">
        <v>99</v>
      </c>
      <c r="D977" t="s">
        <v>702</v>
      </c>
      <c r="E977" t="s">
        <v>821</v>
      </c>
    </row>
    <row r="978" spans="1:5">
      <c r="A978" t="s">
        <v>98</v>
      </c>
      <c r="B978" t="s">
        <v>816</v>
      </c>
      <c r="C978">
        <v>99</v>
      </c>
      <c r="D978" t="s">
        <v>895</v>
      </c>
      <c r="E978" t="s">
        <v>821</v>
      </c>
    </row>
    <row r="979" spans="1:5">
      <c r="A979" t="s">
        <v>98</v>
      </c>
      <c r="B979" t="s">
        <v>816</v>
      </c>
      <c r="C979">
        <v>99</v>
      </c>
      <c r="D979" t="s">
        <v>896</v>
      </c>
    </row>
    <row r="980" spans="1:5">
      <c r="A980" t="s">
        <v>98</v>
      </c>
      <c r="B980" t="s">
        <v>816</v>
      </c>
      <c r="C980">
        <v>99</v>
      </c>
      <c r="D980" t="s">
        <v>703</v>
      </c>
      <c r="E980" t="s">
        <v>821</v>
      </c>
    </row>
    <row r="981" spans="1:5">
      <c r="A981" t="s">
        <v>98</v>
      </c>
      <c r="B981" t="s">
        <v>816</v>
      </c>
      <c r="C981">
        <v>99</v>
      </c>
      <c r="D981" t="s">
        <v>897</v>
      </c>
      <c r="E981" t="s">
        <v>821</v>
      </c>
    </row>
    <row r="982" spans="1:5">
      <c r="A982" t="s">
        <v>98</v>
      </c>
      <c r="B982" t="s">
        <v>816</v>
      </c>
      <c r="C982">
        <v>99</v>
      </c>
      <c r="D982" t="s">
        <v>898</v>
      </c>
    </row>
    <row r="983" spans="1:5">
      <c r="A983" t="s">
        <v>98</v>
      </c>
      <c r="B983" t="s">
        <v>816</v>
      </c>
      <c r="C983">
        <v>99</v>
      </c>
      <c r="D983" t="s">
        <v>704</v>
      </c>
      <c r="E983" t="s">
        <v>821</v>
      </c>
    </row>
    <row r="984" spans="1:5">
      <c r="A984" t="s">
        <v>98</v>
      </c>
      <c r="B984" t="s">
        <v>816</v>
      </c>
      <c r="C984">
        <v>99</v>
      </c>
      <c r="D984" t="s">
        <v>899</v>
      </c>
      <c r="E984" t="s">
        <v>821</v>
      </c>
    </row>
    <row r="985" spans="1:5">
      <c r="A985" t="s">
        <v>98</v>
      </c>
      <c r="B985" t="s">
        <v>816</v>
      </c>
      <c r="C985">
        <v>99</v>
      </c>
      <c r="D985" t="s">
        <v>900</v>
      </c>
      <c r="E985" t="s">
        <v>821</v>
      </c>
    </row>
    <row r="986" spans="1:5">
      <c r="A986" t="s">
        <v>98</v>
      </c>
      <c r="B986" t="s">
        <v>816</v>
      </c>
      <c r="C986">
        <v>99</v>
      </c>
      <c r="D986" t="s">
        <v>901</v>
      </c>
    </row>
    <row r="987" spans="1:5">
      <c r="A987" t="s">
        <v>98</v>
      </c>
      <c r="B987" t="s">
        <v>816</v>
      </c>
      <c r="C987">
        <v>99</v>
      </c>
      <c r="D987" t="s">
        <v>706</v>
      </c>
      <c r="E987" t="s">
        <v>821</v>
      </c>
    </row>
    <row r="988" spans="1:5">
      <c r="A988" t="s">
        <v>98</v>
      </c>
      <c r="B988" t="s">
        <v>816</v>
      </c>
      <c r="C988">
        <v>99</v>
      </c>
      <c r="D988" t="s">
        <v>902</v>
      </c>
    </row>
    <row r="989" spans="1:5">
      <c r="A989" t="s">
        <v>98</v>
      </c>
      <c r="B989" t="s">
        <v>816</v>
      </c>
      <c r="C989">
        <v>99</v>
      </c>
      <c r="D989" t="s">
        <v>903</v>
      </c>
    </row>
    <row r="990" spans="1:5">
      <c r="A990" t="s">
        <v>98</v>
      </c>
      <c r="B990" t="s">
        <v>816</v>
      </c>
      <c r="C990">
        <v>99</v>
      </c>
      <c r="D990" t="s">
        <v>904</v>
      </c>
    </row>
    <row r="991" spans="1:5">
      <c r="A991" t="s">
        <v>98</v>
      </c>
      <c r="B991" t="s">
        <v>816</v>
      </c>
      <c r="C991">
        <v>99</v>
      </c>
      <c r="D991" t="s">
        <v>905</v>
      </c>
    </row>
    <row r="992" spans="1:5">
      <c r="A992" t="s">
        <v>98</v>
      </c>
      <c r="B992" t="s">
        <v>816</v>
      </c>
      <c r="C992">
        <v>99</v>
      </c>
      <c r="D992" t="s">
        <v>906</v>
      </c>
    </row>
    <row r="993" spans="1:5">
      <c r="A993" t="s">
        <v>98</v>
      </c>
      <c r="B993" t="s">
        <v>816</v>
      </c>
      <c r="C993">
        <v>99</v>
      </c>
      <c r="D993" t="s">
        <v>907</v>
      </c>
    </row>
    <row r="994" spans="1:5">
      <c r="A994" t="s">
        <v>98</v>
      </c>
      <c r="B994" t="s">
        <v>816</v>
      </c>
      <c r="C994">
        <v>99</v>
      </c>
      <c r="D994" t="s">
        <v>376</v>
      </c>
    </row>
    <row r="995" spans="1:5">
      <c r="A995" t="s">
        <v>98</v>
      </c>
      <c r="B995" t="s">
        <v>816</v>
      </c>
      <c r="C995">
        <v>99</v>
      </c>
      <c r="D995" t="s">
        <v>908</v>
      </c>
    </row>
    <row r="996" spans="1:5">
      <c r="A996" t="s">
        <v>98</v>
      </c>
      <c r="B996" t="s">
        <v>816</v>
      </c>
      <c r="C996">
        <v>99</v>
      </c>
      <c r="D996" t="s">
        <v>708</v>
      </c>
    </row>
    <row r="997" spans="1:5">
      <c r="A997" t="s">
        <v>98</v>
      </c>
      <c r="B997" t="s">
        <v>816</v>
      </c>
      <c r="C997">
        <v>99</v>
      </c>
      <c r="D997" t="s">
        <v>909</v>
      </c>
    </row>
    <row r="998" spans="1:5">
      <c r="A998" t="s">
        <v>98</v>
      </c>
      <c r="B998" t="s">
        <v>816</v>
      </c>
      <c r="C998">
        <v>99</v>
      </c>
      <c r="D998" t="s">
        <v>910</v>
      </c>
    </row>
    <row r="999" spans="1:5">
      <c r="A999" t="s">
        <v>98</v>
      </c>
      <c r="B999" t="s">
        <v>816</v>
      </c>
      <c r="C999">
        <v>99</v>
      </c>
      <c r="D999" t="s">
        <v>911</v>
      </c>
    </row>
    <row r="1000" spans="1:5">
      <c r="A1000" t="s">
        <v>98</v>
      </c>
      <c r="B1000" t="s">
        <v>816</v>
      </c>
      <c r="C1000">
        <v>1</v>
      </c>
      <c r="D1000" t="s">
        <v>378</v>
      </c>
    </row>
    <row r="1001" spans="1:5">
      <c r="A1001" t="s">
        <v>98</v>
      </c>
      <c r="B1001" t="s">
        <v>816</v>
      </c>
      <c r="C1001">
        <v>1</v>
      </c>
      <c r="D1001" t="s">
        <v>912</v>
      </c>
      <c r="E1001" t="s">
        <v>821</v>
      </c>
    </row>
    <row r="1002" spans="1:5">
      <c r="A1002" t="s">
        <v>98</v>
      </c>
      <c r="B1002" t="s">
        <v>816</v>
      </c>
      <c r="C1002">
        <v>1</v>
      </c>
      <c r="D1002" t="s">
        <v>913</v>
      </c>
      <c r="E1002" t="s">
        <v>821</v>
      </c>
    </row>
    <row r="1003" spans="1:5">
      <c r="A1003" t="s">
        <v>98</v>
      </c>
      <c r="B1003" t="s">
        <v>816</v>
      </c>
      <c r="C1003">
        <v>1</v>
      </c>
      <c r="D1003" t="s">
        <v>914</v>
      </c>
    </row>
    <row r="1004" spans="1:5">
      <c r="A1004" t="s">
        <v>98</v>
      </c>
      <c r="B1004" t="s">
        <v>816</v>
      </c>
      <c r="C1004">
        <v>3</v>
      </c>
      <c r="D1004" t="s">
        <v>915</v>
      </c>
    </row>
    <row r="1005" spans="1:5">
      <c r="A1005" t="s">
        <v>98</v>
      </c>
      <c r="B1005" t="s">
        <v>816</v>
      </c>
      <c r="C1005">
        <v>3</v>
      </c>
      <c r="D1005" t="s">
        <v>916</v>
      </c>
      <c r="E1005" t="s">
        <v>821</v>
      </c>
    </row>
    <row r="1006" spans="1:5">
      <c r="A1006" t="s">
        <v>98</v>
      </c>
      <c r="B1006" t="s">
        <v>816</v>
      </c>
      <c r="C1006">
        <v>3</v>
      </c>
      <c r="D1006" t="s">
        <v>917</v>
      </c>
      <c r="E1006" t="s">
        <v>821</v>
      </c>
    </row>
    <row r="1007" spans="1:5">
      <c r="A1007" t="s">
        <v>98</v>
      </c>
      <c r="B1007" t="s">
        <v>816</v>
      </c>
      <c r="C1007">
        <v>3</v>
      </c>
      <c r="D1007" t="s">
        <v>384</v>
      </c>
    </row>
    <row r="1008" spans="1:5">
      <c r="A1008" t="s">
        <v>98</v>
      </c>
      <c r="B1008" t="s">
        <v>816</v>
      </c>
      <c r="C1008">
        <v>3</v>
      </c>
      <c r="D1008" t="s">
        <v>918</v>
      </c>
      <c r="E1008" t="s">
        <v>821</v>
      </c>
    </row>
    <row r="1009" spans="1:5">
      <c r="A1009" t="s">
        <v>98</v>
      </c>
      <c r="B1009" t="s">
        <v>816</v>
      </c>
      <c r="C1009">
        <v>3</v>
      </c>
      <c r="D1009" t="s">
        <v>919</v>
      </c>
    </row>
    <row r="1010" spans="1:5">
      <c r="A1010" t="s">
        <v>98</v>
      </c>
      <c r="B1010" t="s">
        <v>816</v>
      </c>
      <c r="C1010">
        <v>5</v>
      </c>
      <c r="D1010" t="s">
        <v>386</v>
      </c>
      <c r="E1010" t="s">
        <v>821</v>
      </c>
    </row>
    <row r="1011" spans="1:5">
      <c r="A1011" t="s">
        <v>98</v>
      </c>
      <c r="B1011" t="s">
        <v>816</v>
      </c>
      <c r="C1011">
        <v>6</v>
      </c>
      <c r="D1011" t="s">
        <v>920</v>
      </c>
      <c r="E1011" t="s">
        <v>821</v>
      </c>
    </row>
    <row r="1012" spans="1:5">
      <c r="A1012" t="s">
        <v>98</v>
      </c>
      <c r="B1012" t="s">
        <v>816</v>
      </c>
      <c r="C1012">
        <v>6</v>
      </c>
      <c r="D1012" t="s">
        <v>921</v>
      </c>
    </row>
    <row r="1013" spans="1:5">
      <c r="A1013" t="s">
        <v>98</v>
      </c>
      <c r="B1013" t="s">
        <v>816</v>
      </c>
      <c r="C1013">
        <v>6</v>
      </c>
      <c r="D1013" t="s">
        <v>391</v>
      </c>
      <c r="E1013" t="s">
        <v>821</v>
      </c>
    </row>
    <row r="1014" spans="1:5">
      <c r="A1014" t="s">
        <v>98</v>
      </c>
      <c r="B1014" t="s">
        <v>816</v>
      </c>
      <c r="C1014">
        <v>7</v>
      </c>
      <c r="D1014" t="s">
        <v>922</v>
      </c>
      <c r="E1014" t="s">
        <v>821</v>
      </c>
    </row>
    <row r="1015" spans="1:5">
      <c r="A1015" t="s">
        <v>98</v>
      </c>
      <c r="B1015" t="s">
        <v>816</v>
      </c>
      <c r="C1015">
        <v>7</v>
      </c>
      <c r="D1015" t="s">
        <v>441</v>
      </c>
      <c r="E1015" t="s">
        <v>821</v>
      </c>
    </row>
    <row r="1016" spans="1:5">
      <c r="A1016" t="s">
        <v>98</v>
      </c>
      <c r="B1016" t="s">
        <v>816</v>
      </c>
      <c r="C1016">
        <v>7</v>
      </c>
      <c r="D1016" t="s">
        <v>923</v>
      </c>
      <c r="E1016" t="s">
        <v>821</v>
      </c>
    </row>
    <row r="1017" spans="1:5">
      <c r="A1017" t="s">
        <v>98</v>
      </c>
      <c r="B1017" t="s">
        <v>816</v>
      </c>
      <c r="C1017">
        <v>8</v>
      </c>
      <c r="D1017" t="s">
        <v>924</v>
      </c>
      <c r="E1017" t="s">
        <v>821</v>
      </c>
    </row>
    <row r="1018" spans="1:5">
      <c r="A1018" t="s">
        <v>98</v>
      </c>
      <c r="B1018" t="s">
        <v>816</v>
      </c>
      <c r="C1018">
        <v>8</v>
      </c>
      <c r="D1018" t="s">
        <v>925</v>
      </c>
      <c r="E1018" t="s">
        <v>821</v>
      </c>
    </row>
    <row r="1019" spans="1:5">
      <c r="A1019" t="s">
        <v>98</v>
      </c>
      <c r="B1019" t="s">
        <v>816</v>
      </c>
      <c r="C1019">
        <v>9</v>
      </c>
      <c r="D1019" t="s">
        <v>397</v>
      </c>
      <c r="E1019" t="s">
        <v>821</v>
      </c>
    </row>
    <row r="1020" spans="1:5">
      <c r="A1020" t="s">
        <v>98</v>
      </c>
      <c r="B1020" t="s">
        <v>816</v>
      </c>
      <c r="C1020">
        <v>10</v>
      </c>
      <c r="D1020" t="s">
        <v>398</v>
      </c>
    </row>
    <row r="1021" spans="1:5">
      <c r="A1021" t="s">
        <v>98</v>
      </c>
      <c r="B1021" t="s">
        <v>816</v>
      </c>
      <c r="C1021">
        <v>10</v>
      </c>
      <c r="D1021" t="s">
        <v>399</v>
      </c>
    </row>
    <row r="1022" spans="1:5">
      <c r="A1022" t="s">
        <v>98</v>
      </c>
      <c r="B1022" t="s">
        <v>816</v>
      </c>
      <c r="C1022">
        <v>10</v>
      </c>
      <c r="D1022" t="s">
        <v>926</v>
      </c>
    </row>
    <row r="1023" spans="1:5">
      <c r="A1023" t="s">
        <v>98</v>
      </c>
      <c r="B1023" t="s">
        <v>816</v>
      </c>
      <c r="C1023">
        <v>11</v>
      </c>
      <c r="D1023" t="s">
        <v>927</v>
      </c>
    </row>
    <row r="1024" spans="1:5">
      <c r="A1024" t="s">
        <v>98</v>
      </c>
      <c r="B1024" t="s">
        <v>816</v>
      </c>
      <c r="C1024">
        <v>13</v>
      </c>
      <c r="D1024" t="s">
        <v>443</v>
      </c>
      <c r="E1024" t="s">
        <v>821</v>
      </c>
    </row>
    <row r="1025" spans="1:5">
      <c r="A1025" t="s">
        <v>98</v>
      </c>
      <c r="B1025" t="s">
        <v>816</v>
      </c>
      <c r="C1025">
        <v>13</v>
      </c>
      <c r="D1025" t="s">
        <v>928</v>
      </c>
    </row>
    <row r="1026" spans="1:5">
      <c r="A1026" t="s">
        <v>93</v>
      </c>
      <c r="B1026" t="s">
        <v>933</v>
      </c>
      <c r="C1026">
        <v>3</v>
      </c>
      <c r="D1026" t="s">
        <v>934</v>
      </c>
    </row>
    <row r="1027" spans="1:5">
      <c r="A1027" t="s">
        <v>93</v>
      </c>
      <c r="B1027" t="s">
        <v>933</v>
      </c>
      <c r="C1027">
        <v>5</v>
      </c>
      <c r="D1027" t="s">
        <v>935</v>
      </c>
    </row>
    <row r="1028" spans="1:5">
      <c r="A1028" t="s">
        <v>93</v>
      </c>
      <c r="B1028" t="s">
        <v>933</v>
      </c>
      <c r="C1028">
        <v>6</v>
      </c>
      <c r="D1028" t="s">
        <v>936</v>
      </c>
      <c r="E1028" t="s">
        <v>170</v>
      </c>
    </row>
    <row r="1029" spans="1:5">
      <c r="A1029" t="s">
        <v>93</v>
      </c>
      <c r="B1029" t="s">
        <v>933</v>
      </c>
      <c r="C1029">
        <v>1</v>
      </c>
      <c r="D1029" t="s">
        <v>937</v>
      </c>
      <c r="E1029" t="s">
        <v>170</v>
      </c>
    </row>
    <row r="1030" spans="1:5">
      <c r="A1030" t="s">
        <v>93</v>
      </c>
      <c r="B1030" t="s">
        <v>933</v>
      </c>
      <c r="C1030">
        <v>6</v>
      </c>
      <c r="D1030" t="s">
        <v>938</v>
      </c>
      <c r="E1030" t="s">
        <v>170</v>
      </c>
    </row>
    <row r="1031" spans="1:5">
      <c r="A1031" t="s">
        <v>93</v>
      </c>
      <c r="B1031" t="s">
        <v>933</v>
      </c>
      <c r="C1031">
        <v>8</v>
      </c>
      <c r="D1031" t="s">
        <v>939</v>
      </c>
    </row>
    <row r="1032" spans="1:5">
      <c r="A1032" t="s">
        <v>93</v>
      </c>
      <c r="B1032" t="s">
        <v>933</v>
      </c>
      <c r="C1032">
        <v>8</v>
      </c>
      <c r="D1032" t="s">
        <v>940</v>
      </c>
    </row>
    <row r="1033" spans="1:5">
      <c r="A1033" t="s">
        <v>93</v>
      </c>
      <c r="B1033" t="s">
        <v>933</v>
      </c>
      <c r="C1033">
        <v>9</v>
      </c>
      <c r="D1033" t="s">
        <v>941</v>
      </c>
      <c r="E1033" t="s">
        <v>170</v>
      </c>
    </row>
    <row r="1034" spans="1:5">
      <c r="A1034" t="s">
        <v>93</v>
      </c>
      <c r="B1034" t="s">
        <v>933</v>
      </c>
      <c r="C1034">
        <v>13</v>
      </c>
      <c r="D1034" t="s">
        <v>942</v>
      </c>
      <c r="E1034" t="s">
        <v>170</v>
      </c>
    </row>
    <row r="1035" spans="1:5">
      <c r="A1035" t="s">
        <v>94</v>
      </c>
      <c r="B1035" t="s">
        <v>933</v>
      </c>
      <c r="C1035">
        <v>99</v>
      </c>
      <c r="D1035" t="s">
        <v>729</v>
      </c>
    </row>
    <row r="1036" spans="1:5">
      <c r="A1036" t="s">
        <v>94</v>
      </c>
      <c r="B1036" t="s">
        <v>933</v>
      </c>
      <c r="C1036">
        <v>99</v>
      </c>
      <c r="D1036" t="s">
        <v>149</v>
      </c>
    </row>
    <row r="1037" spans="1:5">
      <c r="A1037" t="s">
        <v>94</v>
      </c>
      <c r="B1037" t="s">
        <v>933</v>
      </c>
      <c r="C1037">
        <v>99</v>
      </c>
      <c r="D1037" t="s">
        <v>870</v>
      </c>
      <c r="E1037" t="s">
        <v>170</v>
      </c>
    </row>
    <row r="1038" spans="1:5">
      <c r="A1038" t="s">
        <v>94</v>
      </c>
      <c r="B1038" t="s">
        <v>933</v>
      </c>
      <c r="C1038">
        <v>99</v>
      </c>
      <c r="D1038" t="s">
        <v>731</v>
      </c>
      <c r="E1038" t="s">
        <v>821</v>
      </c>
    </row>
    <row r="1039" spans="1:5">
      <c r="A1039" t="s">
        <v>94</v>
      </c>
      <c r="B1039" t="s">
        <v>933</v>
      </c>
      <c r="C1039">
        <v>99</v>
      </c>
      <c r="D1039" t="s">
        <v>943</v>
      </c>
    </row>
    <row r="1040" spans="1:5">
      <c r="A1040" t="s">
        <v>94</v>
      </c>
      <c r="B1040" t="s">
        <v>933</v>
      </c>
      <c r="C1040">
        <v>99</v>
      </c>
      <c r="D1040" t="s">
        <v>944</v>
      </c>
    </row>
    <row r="1041" spans="1:5">
      <c r="A1041" t="s">
        <v>94</v>
      </c>
      <c r="B1041" t="s">
        <v>933</v>
      </c>
      <c r="C1041">
        <v>99</v>
      </c>
      <c r="D1041" t="s">
        <v>732</v>
      </c>
    </row>
    <row r="1042" spans="1:5">
      <c r="A1042" t="s">
        <v>94</v>
      </c>
      <c r="B1042" t="s">
        <v>933</v>
      </c>
      <c r="C1042">
        <v>99</v>
      </c>
      <c r="D1042" t="s">
        <v>945</v>
      </c>
      <c r="E1042" t="s">
        <v>170</v>
      </c>
    </row>
    <row r="1043" spans="1:5">
      <c r="A1043" t="s">
        <v>94</v>
      </c>
      <c r="B1043" t="s">
        <v>933</v>
      </c>
      <c r="C1043">
        <v>99</v>
      </c>
      <c r="D1043" t="s">
        <v>946</v>
      </c>
    </row>
    <row r="1044" spans="1:5">
      <c r="A1044" t="s">
        <v>94</v>
      </c>
      <c r="B1044" t="s">
        <v>933</v>
      </c>
      <c r="C1044">
        <v>99</v>
      </c>
      <c r="D1044" t="s">
        <v>733</v>
      </c>
      <c r="E1044" t="s">
        <v>170</v>
      </c>
    </row>
    <row r="1045" spans="1:5">
      <c r="A1045" t="s">
        <v>94</v>
      </c>
      <c r="B1045" t="s">
        <v>933</v>
      </c>
      <c r="C1045">
        <v>99</v>
      </c>
      <c r="D1045" t="s">
        <v>947</v>
      </c>
    </row>
    <row r="1046" spans="1:5">
      <c r="A1046" t="s">
        <v>94</v>
      </c>
      <c r="B1046" t="s">
        <v>933</v>
      </c>
      <c r="C1046">
        <v>1</v>
      </c>
      <c r="D1046" t="s">
        <v>948</v>
      </c>
    </row>
    <row r="1047" spans="1:5">
      <c r="A1047" t="s">
        <v>94</v>
      </c>
      <c r="B1047" t="s">
        <v>933</v>
      </c>
      <c r="C1047">
        <v>1</v>
      </c>
      <c r="D1047" t="s">
        <v>949</v>
      </c>
      <c r="E1047" t="s">
        <v>170</v>
      </c>
    </row>
    <row r="1048" spans="1:5">
      <c r="A1048" t="s">
        <v>94</v>
      </c>
      <c r="B1048" t="s">
        <v>933</v>
      </c>
      <c r="C1048">
        <v>1</v>
      </c>
      <c r="D1048" t="s">
        <v>950</v>
      </c>
      <c r="E1048" t="s">
        <v>821</v>
      </c>
    </row>
    <row r="1049" spans="1:5">
      <c r="A1049" t="s">
        <v>94</v>
      </c>
      <c r="B1049" t="s">
        <v>933</v>
      </c>
      <c r="C1049">
        <v>1</v>
      </c>
      <c r="D1049" t="s">
        <v>951</v>
      </c>
      <c r="E1049" t="s">
        <v>821</v>
      </c>
    </row>
    <row r="1050" spans="1:5">
      <c r="A1050" t="s">
        <v>94</v>
      </c>
      <c r="B1050" t="s">
        <v>933</v>
      </c>
      <c r="C1050">
        <v>1</v>
      </c>
      <c r="D1050" t="s">
        <v>944</v>
      </c>
      <c r="E1050" t="s">
        <v>821</v>
      </c>
    </row>
    <row r="1051" spans="1:5">
      <c r="A1051" t="s">
        <v>94</v>
      </c>
      <c r="B1051" t="s">
        <v>933</v>
      </c>
      <c r="C1051">
        <v>1</v>
      </c>
      <c r="D1051" t="s">
        <v>952</v>
      </c>
      <c r="E1051" t="s">
        <v>821</v>
      </c>
    </row>
    <row r="1052" spans="1:5">
      <c r="A1052" t="s">
        <v>94</v>
      </c>
      <c r="B1052" t="s">
        <v>933</v>
      </c>
      <c r="C1052">
        <v>1</v>
      </c>
      <c r="D1052" t="s">
        <v>953</v>
      </c>
      <c r="E1052" t="s">
        <v>821</v>
      </c>
    </row>
    <row r="1053" spans="1:5">
      <c r="A1053" t="s">
        <v>94</v>
      </c>
      <c r="B1053" t="s">
        <v>933</v>
      </c>
      <c r="C1053">
        <v>1</v>
      </c>
      <c r="D1053" t="s">
        <v>954</v>
      </c>
      <c r="E1053" t="s">
        <v>821</v>
      </c>
    </row>
    <row r="1054" spans="1:5">
      <c r="A1054" t="s">
        <v>94</v>
      </c>
      <c r="B1054" t="s">
        <v>933</v>
      </c>
      <c r="C1054">
        <v>1</v>
      </c>
      <c r="D1054" t="s">
        <v>947</v>
      </c>
    </row>
    <row r="1055" spans="1:5">
      <c r="A1055" t="s">
        <v>94</v>
      </c>
      <c r="B1055" t="s">
        <v>933</v>
      </c>
      <c r="C1055">
        <v>1</v>
      </c>
      <c r="D1055" t="s">
        <v>955</v>
      </c>
      <c r="E1055" t="s">
        <v>821</v>
      </c>
    </row>
    <row r="1056" spans="1:5">
      <c r="A1056" t="s">
        <v>94</v>
      </c>
      <c r="B1056" t="s">
        <v>933</v>
      </c>
      <c r="C1056">
        <v>1</v>
      </c>
      <c r="D1056" t="s">
        <v>956</v>
      </c>
    </row>
    <row r="1057" spans="1:5">
      <c r="A1057" t="s">
        <v>94</v>
      </c>
      <c r="B1057" t="s">
        <v>933</v>
      </c>
      <c r="C1057">
        <v>1</v>
      </c>
      <c r="D1057" t="s">
        <v>1010</v>
      </c>
      <c r="E1057" t="s">
        <v>821</v>
      </c>
    </row>
    <row r="1058" spans="1:5">
      <c r="A1058" t="s">
        <v>94</v>
      </c>
      <c r="B1058" t="s">
        <v>933</v>
      </c>
      <c r="C1058">
        <v>1</v>
      </c>
      <c r="D1058" t="s">
        <v>1011</v>
      </c>
      <c r="E1058" t="s">
        <v>821</v>
      </c>
    </row>
    <row r="1059" spans="1:5">
      <c r="A1059" t="s">
        <v>94</v>
      </c>
      <c r="B1059" t="s">
        <v>933</v>
      </c>
      <c r="C1059">
        <v>3</v>
      </c>
      <c r="D1059" t="s">
        <v>944</v>
      </c>
      <c r="E1059" t="s">
        <v>821</v>
      </c>
    </row>
    <row r="1060" spans="1:5">
      <c r="A1060" t="s">
        <v>94</v>
      </c>
      <c r="B1060" t="s">
        <v>933</v>
      </c>
      <c r="C1060">
        <v>3</v>
      </c>
      <c r="D1060" t="s">
        <v>952</v>
      </c>
      <c r="E1060" t="s">
        <v>821</v>
      </c>
    </row>
    <row r="1061" spans="1:5">
      <c r="A1061" t="s">
        <v>94</v>
      </c>
      <c r="B1061" t="s">
        <v>933</v>
      </c>
      <c r="C1061">
        <v>3</v>
      </c>
      <c r="D1061" t="s">
        <v>1012</v>
      </c>
    </row>
    <row r="1062" spans="1:5">
      <c r="A1062" t="s">
        <v>94</v>
      </c>
      <c r="B1062" t="s">
        <v>933</v>
      </c>
      <c r="C1062">
        <v>3</v>
      </c>
      <c r="D1062" t="s">
        <v>954</v>
      </c>
      <c r="E1062" t="s">
        <v>821</v>
      </c>
    </row>
    <row r="1063" spans="1:5">
      <c r="A1063" t="s">
        <v>94</v>
      </c>
      <c r="B1063" t="s">
        <v>933</v>
      </c>
      <c r="C1063">
        <v>3</v>
      </c>
      <c r="D1063" t="s">
        <v>947</v>
      </c>
    </row>
    <row r="1064" spans="1:5">
      <c r="A1064" t="s">
        <v>94</v>
      </c>
      <c r="B1064" t="s">
        <v>933</v>
      </c>
      <c r="C1064">
        <v>3</v>
      </c>
      <c r="D1064" t="s">
        <v>955</v>
      </c>
      <c r="E1064" t="s">
        <v>821</v>
      </c>
    </row>
    <row r="1065" spans="1:5">
      <c r="A1065" t="s">
        <v>94</v>
      </c>
      <c r="B1065" t="s">
        <v>933</v>
      </c>
      <c r="C1065">
        <v>3</v>
      </c>
      <c r="D1065" t="s">
        <v>1013</v>
      </c>
    </row>
    <row r="1066" spans="1:5">
      <c r="A1066" t="s">
        <v>94</v>
      </c>
      <c r="B1066" t="s">
        <v>933</v>
      </c>
      <c r="C1066">
        <v>3</v>
      </c>
      <c r="D1066" t="s">
        <v>1014</v>
      </c>
    </row>
    <row r="1067" spans="1:5">
      <c r="A1067" t="s">
        <v>94</v>
      </c>
      <c r="B1067" t="s">
        <v>933</v>
      </c>
      <c r="C1067">
        <v>3</v>
      </c>
      <c r="D1067" t="s">
        <v>1015</v>
      </c>
    </row>
    <row r="1068" spans="1:5">
      <c r="A1068" t="s">
        <v>94</v>
      </c>
      <c r="B1068" t="s">
        <v>933</v>
      </c>
      <c r="C1068">
        <v>3</v>
      </c>
      <c r="D1068" t="s">
        <v>1016</v>
      </c>
    </row>
    <row r="1069" spans="1:5">
      <c r="A1069" t="s">
        <v>94</v>
      </c>
      <c r="B1069" t="s">
        <v>933</v>
      </c>
      <c r="C1069">
        <v>3</v>
      </c>
      <c r="D1069" t="s">
        <v>1017</v>
      </c>
    </row>
    <row r="1070" spans="1:5">
      <c r="A1070" t="s">
        <v>94</v>
      </c>
      <c r="B1070" t="s">
        <v>933</v>
      </c>
      <c r="C1070">
        <v>3</v>
      </c>
      <c r="D1070" t="s">
        <v>1018</v>
      </c>
      <c r="E1070" t="s">
        <v>821</v>
      </c>
    </row>
    <row r="1071" spans="1:5">
      <c r="A1071" t="s">
        <v>94</v>
      </c>
      <c r="B1071" t="s">
        <v>933</v>
      </c>
      <c r="C1071">
        <v>3</v>
      </c>
      <c r="D1071" t="s">
        <v>1019</v>
      </c>
      <c r="E1071" t="s">
        <v>821</v>
      </c>
    </row>
    <row r="1072" spans="1:5">
      <c r="A1072" t="s">
        <v>94</v>
      </c>
      <c r="B1072" t="s">
        <v>933</v>
      </c>
      <c r="C1072">
        <v>3</v>
      </c>
      <c r="D1072" t="s">
        <v>854</v>
      </c>
    </row>
    <row r="1073" spans="1:5">
      <c r="A1073" t="s">
        <v>94</v>
      </c>
      <c r="B1073" t="s">
        <v>933</v>
      </c>
      <c r="C1073">
        <v>3</v>
      </c>
      <c r="D1073" t="s">
        <v>867</v>
      </c>
    </row>
    <row r="1074" spans="1:5">
      <c r="A1074" t="s">
        <v>94</v>
      </c>
      <c r="B1074" t="s">
        <v>933</v>
      </c>
      <c r="C1074">
        <v>4</v>
      </c>
      <c r="D1074" t="s">
        <v>1012</v>
      </c>
    </row>
    <row r="1075" spans="1:5">
      <c r="A1075" t="s">
        <v>94</v>
      </c>
      <c r="B1075" t="s">
        <v>933</v>
      </c>
      <c r="C1075">
        <v>4</v>
      </c>
      <c r="D1075" t="s">
        <v>1014</v>
      </c>
    </row>
    <row r="1076" spans="1:5">
      <c r="A1076" t="s">
        <v>94</v>
      </c>
      <c r="B1076" t="s">
        <v>933</v>
      </c>
      <c r="C1076">
        <v>4</v>
      </c>
      <c r="D1076" t="s">
        <v>1015</v>
      </c>
    </row>
    <row r="1077" spans="1:5">
      <c r="A1077" t="s">
        <v>94</v>
      </c>
      <c r="B1077" t="s">
        <v>933</v>
      </c>
      <c r="C1077">
        <v>4</v>
      </c>
      <c r="D1077" t="s">
        <v>1016</v>
      </c>
    </row>
    <row r="1078" spans="1:5">
      <c r="A1078" t="s">
        <v>94</v>
      </c>
      <c r="B1078" t="s">
        <v>933</v>
      </c>
      <c r="C1078">
        <v>4</v>
      </c>
      <c r="D1078" t="s">
        <v>1017</v>
      </c>
    </row>
    <row r="1079" spans="1:5">
      <c r="A1079" t="s">
        <v>94</v>
      </c>
      <c r="B1079" t="s">
        <v>933</v>
      </c>
      <c r="C1079">
        <v>4</v>
      </c>
      <c r="D1079" t="s">
        <v>867</v>
      </c>
    </row>
    <row r="1080" spans="1:5">
      <c r="A1080" t="s">
        <v>94</v>
      </c>
      <c r="B1080" t="s">
        <v>933</v>
      </c>
      <c r="C1080">
        <v>4</v>
      </c>
      <c r="D1080" t="s">
        <v>947</v>
      </c>
    </row>
    <row r="1081" spans="1:5">
      <c r="A1081" t="s">
        <v>94</v>
      </c>
      <c r="B1081" t="s">
        <v>933</v>
      </c>
      <c r="C1081">
        <v>5</v>
      </c>
      <c r="D1081" t="s">
        <v>854</v>
      </c>
    </row>
    <row r="1082" spans="1:5">
      <c r="A1082" t="s">
        <v>94</v>
      </c>
      <c r="B1082" t="s">
        <v>933</v>
      </c>
      <c r="C1082">
        <v>5</v>
      </c>
      <c r="D1082" t="s">
        <v>955</v>
      </c>
    </row>
    <row r="1083" spans="1:5">
      <c r="A1083" t="s">
        <v>94</v>
      </c>
      <c r="B1083" t="s">
        <v>933</v>
      </c>
      <c r="C1083">
        <v>6</v>
      </c>
      <c r="D1083" t="s">
        <v>944</v>
      </c>
      <c r="E1083" t="s">
        <v>821</v>
      </c>
    </row>
    <row r="1084" spans="1:5">
      <c r="A1084" t="s">
        <v>94</v>
      </c>
      <c r="B1084" t="s">
        <v>933</v>
      </c>
      <c r="C1084">
        <v>6</v>
      </c>
      <c r="D1084" t="s">
        <v>872</v>
      </c>
    </row>
    <row r="1085" spans="1:5">
      <c r="A1085" t="s">
        <v>94</v>
      </c>
      <c r="B1085" t="s">
        <v>933</v>
      </c>
      <c r="C1085">
        <v>6</v>
      </c>
      <c r="D1085" t="s">
        <v>871</v>
      </c>
    </row>
    <row r="1086" spans="1:5">
      <c r="A1086" t="s">
        <v>94</v>
      </c>
      <c r="B1086" t="s">
        <v>933</v>
      </c>
      <c r="C1086">
        <v>6</v>
      </c>
      <c r="D1086" t="s">
        <v>1012</v>
      </c>
    </row>
    <row r="1087" spans="1:5">
      <c r="A1087" t="s">
        <v>94</v>
      </c>
      <c r="B1087" t="s">
        <v>933</v>
      </c>
      <c r="C1087">
        <v>6</v>
      </c>
      <c r="D1087" t="s">
        <v>1020</v>
      </c>
      <c r="E1087" t="s">
        <v>821</v>
      </c>
    </row>
    <row r="1088" spans="1:5">
      <c r="A1088" t="s">
        <v>94</v>
      </c>
      <c r="B1088" t="s">
        <v>933</v>
      </c>
      <c r="C1088">
        <v>6</v>
      </c>
      <c r="D1088" t="s">
        <v>1021</v>
      </c>
      <c r="E1088" t="s">
        <v>821</v>
      </c>
    </row>
    <row r="1089" spans="1:5">
      <c r="A1089" t="s">
        <v>94</v>
      </c>
      <c r="B1089" t="s">
        <v>933</v>
      </c>
      <c r="C1089">
        <v>6</v>
      </c>
      <c r="D1089" t="s">
        <v>1014</v>
      </c>
    </row>
    <row r="1090" spans="1:5">
      <c r="A1090" t="s">
        <v>94</v>
      </c>
      <c r="B1090" t="s">
        <v>933</v>
      </c>
      <c r="C1090">
        <v>6</v>
      </c>
      <c r="D1090" t="s">
        <v>1015</v>
      </c>
    </row>
    <row r="1091" spans="1:5">
      <c r="A1091" t="s">
        <v>94</v>
      </c>
      <c r="B1091" t="s">
        <v>933</v>
      </c>
      <c r="C1091">
        <v>6</v>
      </c>
      <c r="D1091" t="s">
        <v>1016</v>
      </c>
    </row>
    <row r="1092" spans="1:5">
      <c r="A1092" t="s">
        <v>94</v>
      </c>
      <c r="B1092" t="s">
        <v>933</v>
      </c>
      <c r="C1092">
        <v>6</v>
      </c>
      <c r="D1092" t="s">
        <v>1017</v>
      </c>
    </row>
    <row r="1093" spans="1:5">
      <c r="A1093" t="s">
        <v>94</v>
      </c>
      <c r="B1093" t="s">
        <v>933</v>
      </c>
      <c r="C1093">
        <v>6</v>
      </c>
      <c r="D1093" t="s">
        <v>955</v>
      </c>
      <c r="E1093" t="s">
        <v>821</v>
      </c>
    </row>
    <row r="1094" spans="1:5">
      <c r="A1094" t="s">
        <v>94</v>
      </c>
      <c r="B1094" t="s">
        <v>933</v>
      </c>
      <c r="C1094">
        <v>6</v>
      </c>
      <c r="D1094" t="s">
        <v>954</v>
      </c>
      <c r="E1094" t="s">
        <v>821</v>
      </c>
    </row>
    <row r="1095" spans="1:5">
      <c r="A1095" t="s">
        <v>94</v>
      </c>
      <c r="B1095" t="s">
        <v>933</v>
      </c>
      <c r="C1095">
        <v>6</v>
      </c>
      <c r="D1095" t="s">
        <v>947</v>
      </c>
    </row>
    <row r="1096" spans="1:5">
      <c r="A1096" t="s">
        <v>94</v>
      </c>
      <c r="B1096" t="s">
        <v>933</v>
      </c>
      <c r="C1096">
        <v>6</v>
      </c>
      <c r="D1096" t="s">
        <v>1022</v>
      </c>
    </row>
    <row r="1097" spans="1:5">
      <c r="A1097" t="s">
        <v>94</v>
      </c>
      <c r="B1097" t="s">
        <v>933</v>
      </c>
      <c r="C1097">
        <v>6</v>
      </c>
      <c r="D1097" t="s">
        <v>1023</v>
      </c>
    </row>
    <row r="1098" spans="1:5">
      <c r="A1098" t="s">
        <v>94</v>
      </c>
      <c r="B1098" t="s">
        <v>933</v>
      </c>
      <c r="C1098">
        <v>6</v>
      </c>
      <c r="D1098" t="s">
        <v>1024</v>
      </c>
    </row>
    <row r="1099" spans="1:5">
      <c r="A1099" t="s">
        <v>94</v>
      </c>
      <c r="B1099" t="s">
        <v>933</v>
      </c>
      <c r="C1099">
        <v>6</v>
      </c>
      <c r="D1099" t="s">
        <v>1025</v>
      </c>
    </row>
    <row r="1100" spans="1:5">
      <c r="A1100" t="s">
        <v>94</v>
      </c>
      <c r="B1100" t="s">
        <v>933</v>
      </c>
      <c r="C1100">
        <v>6</v>
      </c>
      <c r="D1100" t="s">
        <v>1026</v>
      </c>
    </row>
    <row r="1101" spans="1:5">
      <c r="A1101" t="s">
        <v>94</v>
      </c>
      <c r="B1101" t="s">
        <v>933</v>
      </c>
      <c r="C1101">
        <v>6</v>
      </c>
      <c r="D1101" t="s">
        <v>1027</v>
      </c>
    </row>
    <row r="1102" spans="1:5">
      <c r="A1102" t="s">
        <v>94</v>
      </c>
      <c r="B1102" t="s">
        <v>933</v>
      </c>
      <c r="C1102">
        <v>8</v>
      </c>
      <c r="D1102" t="s">
        <v>1028</v>
      </c>
      <c r="E1102" t="s">
        <v>821</v>
      </c>
    </row>
    <row r="1103" spans="1:5">
      <c r="A1103" t="s">
        <v>94</v>
      </c>
      <c r="B1103" t="s">
        <v>933</v>
      </c>
      <c r="C1103">
        <v>8</v>
      </c>
      <c r="D1103" t="s">
        <v>1029</v>
      </c>
      <c r="E1103" t="s">
        <v>821</v>
      </c>
    </row>
    <row r="1104" spans="1:5">
      <c r="A1104" t="s">
        <v>94</v>
      </c>
      <c r="B1104" t="s">
        <v>933</v>
      </c>
      <c r="C1104">
        <v>8</v>
      </c>
      <c r="D1104" t="s">
        <v>1030</v>
      </c>
      <c r="E1104" t="s">
        <v>821</v>
      </c>
    </row>
    <row r="1105" spans="1:5">
      <c r="A1105" t="s">
        <v>94</v>
      </c>
      <c r="B1105" t="s">
        <v>933</v>
      </c>
      <c r="C1105">
        <v>8</v>
      </c>
      <c r="D1105" t="s">
        <v>844</v>
      </c>
    </row>
    <row r="1106" spans="1:5">
      <c r="A1106" t="s">
        <v>94</v>
      </c>
      <c r="B1106" t="s">
        <v>933</v>
      </c>
      <c r="C1106">
        <v>8</v>
      </c>
      <c r="D1106" t="s">
        <v>872</v>
      </c>
    </row>
    <row r="1107" spans="1:5">
      <c r="A1107" t="s">
        <v>94</v>
      </c>
      <c r="B1107" t="s">
        <v>933</v>
      </c>
      <c r="C1107">
        <v>8</v>
      </c>
      <c r="D1107" t="s">
        <v>858</v>
      </c>
    </row>
    <row r="1108" spans="1:5">
      <c r="A1108" t="s">
        <v>94</v>
      </c>
      <c r="B1108" t="s">
        <v>933</v>
      </c>
      <c r="C1108">
        <v>8</v>
      </c>
      <c r="D1108" t="s">
        <v>1031</v>
      </c>
      <c r="E1108" t="s">
        <v>821</v>
      </c>
    </row>
    <row r="1109" spans="1:5">
      <c r="A1109" t="s">
        <v>94</v>
      </c>
      <c r="B1109" t="s">
        <v>933</v>
      </c>
      <c r="C1109">
        <v>8</v>
      </c>
      <c r="D1109" t="s">
        <v>1032</v>
      </c>
      <c r="E1109" t="s">
        <v>821</v>
      </c>
    </row>
    <row r="1110" spans="1:5">
      <c r="A1110" t="s">
        <v>94</v>
      </c>
      <c r="B1110" t="s">
        <v>933</v>
      </c>
      <c r="C1110">
        <v>8</v>
      </c>
      <c r="D1110" t="s">
        <v>1014</v>
      </c>
    </row>
    <row r="1111" spans="1:5">
      <c r="A1111" t="s">
        <v>94</v>
      </c>
      <c r="B1111" t="s">
        <v>933</v>
      </c>
      <c r="C1111">
        <v>8</v>
      </c>
      <c r="D1111" t="s">
        <v>1015</v>
      </c>
    </row>
    <row r="1112" spans="1:5">
      <c r="A1112" t="s">
        <v>94</v>
      </c>
      <c r="B1112" t="s">
        <v>933</v>
      </c>
      <c r="C1112">
        <v>8</v>
      </c>
      <c r="D1112" t="s">
        <v>1016</v>
      </c>
    </row>
    <row r="1113" spans="1:5">
      <c r="A1113" t="s">
        <v>94</v>
      </c>
      <c r="B1113" t="s">
        <v>933</v>
      </c>
      <c r="C1113">
        <v>8</v>
      </c>
      <c r="D1113" t="s">
        <v>1017</v>
      </c>
    </row>
    <row r="1114" spans="1:5">
      <c r="A1114" t="s">
        <v>94</v>
      </c>
      <c r="B1114" t="s">
        <v>933</v>
      </c>
      <c r="C1114">
        <v>8</v>
      </c>
      <c r="D1114" t="s">
        <v>1033</v>
      </c>
    </row>
    <row r="1115" spans="1:5">
      <c r="A1115" t="s">
        <v>94</v>
      </c>
      <c r="B1115" t="s">
        <v>933</v>
      </c>
      <c r="C1115">
        <v>8</v>
      </c>
      <c r="D1115" t="s">
        <v>1034</v>
      </c>
      <c r="E1115" t="s">
        <v>821</v>
      </c>
    </row>
    <row r="1116" spans="1:5">
      <c r="A1116" t="s">
        <v>94</v>
      </c>
      <c r="B1116" t="s">
        <v>933</v>
      </c>
      <c r="C1116">
        <v>8</v>
      </c>
      <c r="D1116" t="s">
        <v>1035</v>
      </c>
      <c r="E1116" t="s">
        <v>821</v>
      </c>
    </row>
    <row r="1117" spans="1:5">
      <c r="A1117" t="s">
        <v>94</v>
      </c>
      <c r="B1117" t="s">
        <v>933</v>
      </c>
      <c r="C1117">
        <v>8</v>
      </c>
      <c r="D1117" t="s">
        <v>1025</v>
      </c>
    </row>
    <row r="1118" spans="1:5">
      <c r="A1118" t="s">
        <v>94</v>
      </c>
      <c r="B1118" t="s">
        <v>933</v>
      </c>
      <c r="C1118">
        <v>8</v>
      </c>
      <c r="D1118" t="s">
        <v>1036</v>
      </c>
    </row>
    <row r="1119" spans="1:5">
      <c r="A1119" t="s">
        <v>94</v>
      </c>
      <c r="B1119" t="s">
        <v>933</v>
      </c>
      <c r="C1119">
        <v>8</v>
      </c>
      <c r="D1119" t="s">
        <v>1027</v>
      </c>
    </row>
    <row r="1120" spans="1:5">
      <c r="A1120" t="s">
        <v>94</v>
      </c>
      <c r="B1120" t="s">
        <v>933</v>
      </c>
      <c r="C1120">
        <v>10</v>
      </c>
      <c r="D1120" t="s">
        <v>1037</v>
      </c>
      <c r="E1120" t="s">
        <v>821</v>
      </c>
    </row>
    <row r="1121" spans="1:5">
      <c r="A1121" t="s">
        <v>94</v>
      </c>
      <c r="B1121" t="s">
        <v>933</v>
      </c>
      <c r="C1121">
        <v>10</v>
      </c>
      <c r="D1121" t="s">
        <v>1038</v>
      </c>
      <c r="E1121" t="s">
        <v>821</v>
      </c>
    </row>
    <row r="1122" spans="1:5">
      <c r="A1122" t="s">
        <v>94</v>
      </c>
      <c r="B1122" t="s">
        <v>933</v>
      </c>
      <c r="C1122">
        <v>10</v>
      </c>
      <c r="D1122" t="s">
        <v>1039</v>
      </c>
    </row>
    <row r="1123" spans="1:5">
      <c r="A1123" t="s">
        <v>94</v>
      </c>
      <c r="B1123" t="s">
        <v>933</v>
      </c>
      <c r="C1123">
        <v>11</v>
      </c>
      <c r="D1123" t="s">
        <v>1040</v>
      </c>
      <c r="E1123" t="s">
        <v>821</v>
      </c>
    </row>
    <row r="1124" spans="1:5">
      <c r="A1124" t="s">
        <v>94</v>
      </c>
      <c r="B1124" t="s">
        <v>933</v>
      </c>
      <c r="C1124">
        <v>11</v>
      </c>
      <c r="D1124" t="s">
        <v>1041</v>
      </c>
      <c r="E1124" t="s">
        <v>821</v>
      </c>
    </row>
    <row r="1125" spans="1:5">
      <c r="A1125" t="s">
        <v>94</v>
      </c>
      <c r="B1125" t="s">
        <v>933</v>
      </c>
      <c r="C1125">
        <v>11</v>
      </c>
      <c r="D1125" t="s">
        <v>1042</v>
      </c>
      <c r="E1125" t="s">
        <v>821</v>
      </c>
    </row>
    <row r="1126" spans="1:5">
      <c r="A1126" t="s">
        <v>94</v>
      </c>
      <c r="B1126" t="s">
        <v>933</v>
      </c>
      <c r="C1126">
        <v>11</v>
      </c>
      <c r="D1126" t="s">
        <v>1043</v>
      </c>
    </row>
    <row r="1127" spans="1:5">
      <c r="A1127" t="s">
        <v>94</v>
      </c>
      <c r="B1127" t="s">
        <v>933</v>
      </c>
      <c r="C1127">
        <v>11</v>
      </c>
      <c r="D1127" t="s">
        <v>1029</v>
      </c>
      <c r="E1127" t="s">
        <v>821</v>
      </c>
    </row>
    <row r="1128" spans="1:5">
      <c r="A1128" t="s">
        <v>94</v>
      </c>
      <c r="B1128" t="s">
        <v>933</v>
      </c>
      <c r="C1128">
        <v>11</v>
      </c>
      <c r="D1128" t="s">
        <v>1028</v>
      </c>
      <c r="E1128" t="s">
        <v>821</v>
      </c>
    </row>
    <row r="1129" spans="1:5">
      <c r="A1129" t="s">
        <v>94</v>
      </c>
      <c r="B1129" t="s">
        <v>933</v>
      </c>
      <c r="C1129">
        <v>11</v>
      </c>
      <c r="D1129" t="s">
        <v>1044</v>
      </c>
      <c r="E1129" t="s">
        <v>821</v>
      </c>
    </row>
    <row r="1130" spans="1:5">
      <c r="A1130" t="s">
        <v>94</v>
      </c>
      <c r="B1130" t="s">
        <v>933</v>
      </c>
      <c r="C1130">
        <v>11</v>
      </c>
      <c r="D1130" t="s">
        <v>1045</v>
      </c>
      <c r="E1130" t="s">
        <v>821</v>
      </c>
    </row>
    <row r="1131" spans="1:5">
      <c r="A1131" t="s">
        <v>94</v>
      </c>
      <c r="B1131" t="s">
        <v>933</v>
      </c>
      <c r="C1131">
        <v>11</v>
      </c>
      <c r="D1131" t="s">
        <v>1046</v>
      </c>
      <c r="E1131" t="s">
        <v>821</v>
      </c>
    </row>
    <row r="1132" spans="1:5">
      <c r="A1132" t="s">
        <v>94</v>
      </c>
      <c r="B1132" t="s">
        <v>933</v>
      </c>
      <c r="C1132">
        <v>11</v>
      </c>
      <c r="D1132" t="s">
        <v>1047</v>
      </c>
      <c r="E1132" t="s">
        <v>821</v>
      </c>
    </row>
    <row r="1133" spans="1:5">
      <c r="A1133" t="s">
        <v>94</v>
      </c>
      <c r="B1133" t="s">
        <v>933</v>
      </c>
      <c r="C1133">
        <v>11</v>
      </c>
      <c r="D1133" t="s">
        <v>1048</v>
      </c>
    </row>
    <row r="1134" spans="1:5">
      <c r="A1134" t="s">
        <v>94</v>
      </c>
      <c r="B1134" t="s">
        <v>933</v>
      </c>
      <c r="C1134">
        <v>11</v>
      </c>
      <c r="D1134" t="s">
        <v>1049</v>
      </c>
      <c r="E1134" t="s">
        <v>821</v>
      </c>
    </row>
    <row r="1135" spans="1:5">
      <c r="A1135" t="s">
        <v>94</v>
      </c>
      <c r="B1135" t="s">
        <v>933</v>
      </c>
      <c r="C1135">
        <v>11</v>
      </c>
      <c r="D1135" t="s">
        <v>1050</v>
      </c>
      <c r="E1135" t="s">
        <v>821</v>
      </c>
    </row>
    <row r="1136" spans="1:5">
      <c r="A1136" t="s">
        <v>94</v>
      </c>
      <c r="B1136" t="s">
        <v>933</v>
      </c>
      <c r="C1136">
        <v>11</v>
      </c>
      <c r="D1136" t="s">
        <v>1051</v>
      </c>
      <c r="E1136" t="s">
        <v>821</v>
      </c>
    </row>
    <row r="1137" spans="1:5">
      <c r="A1137" t="s">
        <v>94</v>
      </c>
      <c r="B1137" t="s">
        <v>933</v>
      </c>
      <c r="C1137">
        <v>11</v>
      </c>
      <c r="D1137" t="s">
        <v>1035</v>
      </c>
      <c r="E1137" t="s">
        <v>821</v>
      </c>
    </row>
    <row r="1138" spans="1:5">
      <c r="A1138" t="s">
        <v>94</v>
      </c>
      <c r="B1138" t="s">
        <v>933</v>
      </c>
      <c r="C1138">
        <v>11</v>
      </c>
      <c r="D1138" t="s">
        <v>1025</v>
      </c>
      <c r="E1138" t="s">
        <v>821</v>
      </c>
    </row>
    <row r="1139" spans="1:5">
      <c r="A1139" t="s">
        <v>94</v>
      </c>
      <c r="B1139" t="s">
        <v>933</v>
      </c>
      <c r="C1139">
        <v>11</v>
      </c>
      <c r="D1139" t="s">
        <v>1014</v>
      </c>
    </row>
    <row r="1140" spans="1:5">
      <c r="A1140" t="s">
        <v>94</v>
      </c>
      <c r="B1140" t="s">
        <v>933</v>
      </c>
      <c r="C1140">
        <v>11</v>
      </c>
      <c r="D1140" t="s">
        <v>1015</v>
      </c>
    </row>
    <row r="1141" spans="1:5">
      <c r="A1141" t="s">
        <v>94</v>
      </c>
      <c r="B1141" t="s">
        <v>933</v>
      </c>
      <c r="C1141">
        <v>11</v>
      </c>
      <c r="D1141" t="s">
        <v>1016</v>
      </c>
    </row>
    <row r="1142" spans="1:5">
      <c r="A1142" t="s">
        <v>94</v>
      </c>
      <c r="B1142" t="s">
        <v>933</v>
      </c>
      <c r="C1142">
        <v>11</v>
      </c>
      <c r="D1142" t="s">
        <v>1017</v>
      </c>
    </row>
    <row r="1143" spans="1:5">
      <c r="A1143" t="s">
        <v>94</v>
      </c>
      <c r="B1143" t="s">
        <v>933</v>
      </c>
      <c r="C1143">
        <v>11</v>
      </c>
      <c r="D1143" t="s">
        <v>1031</v>
      </c>
    </row>
    <row r="1144" spans="1:5">
      <c r="A1144" t="s">
        <v>94</v>
      </c>
      <c r="B1144" t="s">
        <v>933</v>
      </c>
      <c r="C1144">
        <v>11</v>
      </c>
      <c r="D1144" t="s">
        <v>1023</v>
      </c>
    </row>
    <row r="1145" spans="1:5">
      <c r="A1145" t="s">
        <v>94</v>
      </c>
      <c r="B1145" t="s">
        <v>933</v>
      </c>
      <c r="C1145">
        <v>11</v>
      </c>
      <c r="D1145" t="s">
        <v>1052</v>
      </c>
    </row>
    <row r="1146" spans="1:5">
      <c r="A1146" t="s">
        <v>94</v>
      </c>
      <c r="B1146" t="s">
        <v>933</v>
      </c>
      <c r="C1146">
        <v>11</v>
      </c>
      <c r="D1146" t="s">
        <v>1036</v>
      </c>
    </row>
    <row r="1147" spans="1:5">
      <c r="A1147" t="s">
        <v>94</v>
      </c>
      <c r="B1147" t="s">
        <v>933</v>
      </c>
      <c r="C1147">
        <v>13</v>
      </c>
      <c r="D1147" t="s">
        <v>1053</v>
      </c>
      <c r="E1147" t="s">
        <v>821</v>
      </c>
    </row>
    <row r="1148" spans="1:5">
      <c r="A1148" t="s">
        <v>94</v>
      </c>
      <c r="B1148" t="s">
        <v>933</v>
      </c>
      <c r="C1148">
        <v>13</v>
      </c>
      <c r="D1148" t="s">
        <v>1054</v>
      </c>
      <c r="E1148" t="s">
        <v>821</v>
      </c>
    </row>
    <row r="1149" spans="1:5">
      <c r="A1149" t="s">
        <v>94</v>
      </c>
      <c r="B1149" t="s">
        <v>933</v>
      </c>
      <c r="C1149">
        <v>13</v>
      </c>
      <c r="D1149" t="s">
        <v>1055</v>
      </c>
      <c r="E1149" t="s">
        <v>821</v>
      </c>
    </row>
    <row r="1150" spans="1:5">
      <c r="A1150" t="s">
        <v>94</v>
      </c>
      <c r="B1150" t="s">
        <v>933</v>
      </c>
      <c r="C1150">
        <v>13</v>
      </c>
      <c r="D1150" t="s">
        <v>1055</v>
      </c>
      <c r="E1150" t="s">
        <v>821</v>
      </c>
    </row>
    <row r="1151" spans="1:5">
      <c r="A1151" t="s">
        <v>1056</v>
      </c>
      <c r="B1151" t="s">
        <v>933</v>
      </c>
      <c r="D1151" t="s">
        <v>371</v>
      </c>
      <c r="E1151" t="s">
        <v>821</v>
      </c>
    </row>
    <row r="1152" spans="1:5">
      <c r="A1152" t="s">
        <v>1056</v>
      </c>
      <c r="B1152" t="s">
        <v>933</v>
      </c>
      <c r="D1152" t="s">
        <v>701</v>
      </c>
      <c r="E1152" t="s">
        <v>821</v>
      </c>
    </row>
    <row r="1153" spans="1:5">
      <c r="A1153" t="s">
        <v>1056</v>
      </c>
      <c r="B1153" t="s">
        <v>933</v>
      </c>
      <c r="D1153" t="s">
        <v>1057</v>
      </c>
      <c r="E1153" t="s">
        <v>821</v>
      </c>
    </row>
    <row r="1154" spans="1:5">
      <c r="A1154" t="s">
        <v>1056</v>
      </c>
      <c r="B1154" t="s">
        <v>933</v>
      </c>
      <c r="D1154" t="s">
        <v>1058</v>
      </c>
    </row>
    <row r="1155" spans="1:5">
      <c r="A1155" t="s">
        <v>1056</v>
      </c>
      <c r="B1155" t="s">
        <v>933</v>
      </c>
      <c r="D1155" t="s">
        <v>1059</v>
      </c>
      <c r="E1155" t="s">
        <v>821</v>
      </c>
    </row>
    <row r="1156" spans="1:5">
      <c r="A1156" t="s">
        <v>1056</v>
      </c>
      <c r="B1156" t="s">
        <v>933</v>
      </c>
      <c r="D1156" t="s">
        <v>896</v>
      </c>
    </row>
    <row r="1157" spans="1:5">
      <c r="A1157" t="s">
        <v>1056</v>
      </c>
      <c r="B1157" t="s">
        <v>933</v>
      </c>
      <c r="D1157" t="s">
        <v>1060</v>
      </c>
    </row>
    <row r="1158" spans="1:5">
      <c r="A1158" t="s">
        <v>1056</v>
      </c>
      <c r="B1158" t="s">
        <v>933</v>
      </c>
      <c r="D1158" t="s">
        <v>901</v>
      </c>
    </row>
    <row r="1159" spans="1:5">
      <c r="A1159" t="s">
        <v>1056</v>
      </c>
      <c r="B1159" t="s">
        <v>933</v>
      </c>
      <c r="D1159" t="s">
        <v>706</v>
      </c>
      <c r="E1159" t="s">
        <v>821</v>
      </c>
    </row>
    <row r="1160" spans="1:5">
      <c r="A1160" t="s">
        <v>1056</v>
      </c>
      <c r="B1160" t="s">
        <v>933</v>
      </c>
      <c r="D1160" t="s">
        <v>1061</v>
      </c>
    </row>
    <row r="1161" spans="1:5">
      <c r="A1161" t="s">
        <v>1056</v>
      </c>
      <c r="B1161" t="s">
        <v>933</v>
      </c>
      <c r="D1161" t="s">
        <v>1062</v>
      </c>
      <c r="E1161" t="s">
        <v>821</v>
      </c>
    </row>
    <row r="1162" spans="1:5">
      <c r="A1162" t="s">
        <v>1056</v>
      </c>
      <c r="B1162" t="s">
        <v>933</v>
      </c>
      <c r="D1162" t="s">
        <v>903</v>
      </c>
    </row>
    <row r="1163" spans="1:5">
      <c r="A1163" t="s">
        <v>1056</v>
      </c>
      <c r="B1163" t="s">
        <v>933</v>
      </c>
      <c r="D1163" t="s">
        <v>906</v>
      </c>
    </row>
    <row r="1164" spans="1:5">
      <c r="A1164" t="s">
        <v>1056</v>
      </c>
      <c r="B1164" t="s">
        <v>933</v>
      </c>
      <c r="D1164" t="s">
        <v>907</v>
      </c>
    </row>
    <row r="1165" spans="1:5">
      <c r="A1165" t="s">
        <v>1056</v>
      </c>
      <c r="B1165" t="s">
        <v>933</v>
      </c>
      <c r="D1165" t="s">
        <v>376</v>
      </c>
    </row>
    <row r="1166" spans="1:5">
      <c r="A1166" t="s">
        <v>1056</v>
      </c>
      <c r="B1166" t="s">
        <v>933</v>
      </c>
      <c r="D1166" t="s">
        <v>378</v>
      </c>
    </row>
    <row r="1167" spans="1:5">
      <c r="A1167" t="s">
        <v>1056</v>
      </c>
      <c r="B1167" t="s">
        <v>933</v>
      </c>
      <c r="D1167" t="s">
        <v>912</v>
      </c>
      <c r="E1167" t="s">
        <v>821</v>
      </c>
    </row>
    <row r="1168" spans="1:5">
      <c r="A1168" t="s">
        <v>1056</v>
      </c>
      <c r="B1168" t="s">
        <v>933</v>
      </c>
      <c r="D1168" t="s">
        <v>913</v>
      </c>
      <c r="E1168" t="s">
        <v>821</v>
      </c>
    </row>
    <row r="1169" spans="1:5">
      <c r="A1169" t="s">
        <v>1056</v>
      </c>
      <c r="B1169" t="s">
        <v>933</v>
      </c>
      <c r="D1169" t="s">
        <v>1063</v>
      </c>
      <c r="E1169" t="s">
        <v>821</v>
      </c>
    </row>
    <row r="1170" spans="1:5">
      <c r="A1170" t="s">
        <v>1056</v>
      </c>
      <c r="B1170" t="s">
        <v>933</v>
      </c>
      <c r="D1170" t="s">
        <v>1064</v>
      </c>
    </row>
    <row r="1171" spans="1:5">
      <c r="A1171" t="s">
        <v>1056</v>
      </c>
      <c r="B1171" t="s">
        <v>933</v>
      </c>
      <c r="D1171" t="s">
        <v>915</v>
      </c>
      <c r="E1171" t="s">
        <v>821</v>
      </c>
    </row>
    <row r="1172" spans="1:5">
      <c r="A1172" t="s">
        <v>1056</v>
      </c>
      <c r="B1172" t="s">
        <v>933</v>
      </c>
      <c r="D1172" t="s">
        <v>384</v>
      </c>
    </row>
    <row r="1173" spans="1:5">
      <c r="A1173" t="s">
        <v>1056</v>
      </c>
      <c r="B1173" t="s">
        <v>933</v>
      </c>
      <c r="D1173" t="s">
        <v>919</v>
      </c>
      <c r="E1173" t="s">
        <v>821</v>
      </c>
    </row>
    <row r="1174" spans="1:5">
      <c r="A1174" t="s">
        <v>1056</v>
      </c>
      <c r="B1174" t="s">
        <v>933</v>
      </c>
      <c r="D1174" t="s">
        <v>920</v>
      </c>
      <c r="E1174" t="s">
        <v>821</v>
      </c>
    </row>
    <row r="1175" spans="1:5">
      <c r="A1175" t="s">
        <v>1056</v>
      </c>
      <c r="B1175" t="s">
        <v>933</v>
      </c>
      <c r="D1175" t="s">
        <v>1065</v>
      </c>
      <c r="E1175" t="s">
        <v>821</v>
      </c>
    </row>
    <row r="1176" spans="1:5">
      <c r="A1176" t="s">
        <v>1056</v>
      </c>
      <c r="B1176" t="s">
        <v>933</v>
      </c>
      <c r="D1176" t="s">
        <v>921</v>
      </c>
      <c r="E1176" t="s">
        <v>821</v>
      </c>
    </row>
    <row r="1177" spans="1:5">
      <c r="A1177" t="s">
        <v>1056</v>
      </c>
      <c r="B1177" t="s">
        <v>933</v>
      </c>
      <c r="D1177" t="s">
        <v>1066</v>
      </c>
    </row>
    <row r="1178" spans="1:5">
      <c r="A1178" t="s">
        <v>1056</v>
      </c>
      <c r="B1178" t="s">
        <v>933</v>
      </c>
      <c r="D1178" t="s">
        <v>922</v>
      </c>
      <c r="E1178" t="s">
        <v>821</v>
      </c>
    </row>
    <row r="1179" spans="1:5">
      <c r="A1179" t="s">
        <v>1056</v>
      </c>
      <c r="B1179" t="s">
        <v>933</v>
      </c>
      <c r="D1179" t="s">
        <v>1067</v>
      </c>
    </row>
    <row r="1180" spans="1:5">
      <c r="A1180" t="s">
        <v>1056</v>
      </c>
      <c r="B1180" t="s">
        <v>933</v>
      </c>
      <c r="D1180" t="s">
        <v>924</v>
      </c>
      <c r="E1180" t="s">
        <v>821</v>
      </c>
    </row>
    <row r="1181" spans="1:5">
      <c r="A1181" t="s">
        <v>1056</v>
      </c>
      <c r="B1181" t="s">
        <v>933</v>
      </c>
      <c r="D1181" t="s">
        <v>925</v>
      </c>
      <c r="E1181" t="s">
        <v>821</v>
      </c>
    </row>
    <row r="1182" spans="1:5">
      <c r="A1182" t="s">
        <v>1056</v>
      </c>
      <c r="B1182" t="s">
        <v>933</v>
      </c>
      <c r="D1182" t="s">
        <v>0</v>
      </c>
      <c r="E1182" t="s">
        <v>821</v>
      </c>
    </row>
    <row r="1183" spans="1:5">
      <c r="A1183" t="s">
        <v>1056</v>
      </c>
      <c r="B1183" t="s">
        <v>933</v>
      </c>
      <c r="D1183" t="s">
        <v>398</v>
      </c>
      <c r="E1183" t="s">
        <v>821</v>
      </c>
    </row>
    <row r="1184" spans="1:5">
      <c r="A1184" t="s">
        <v>1056</v>
      </c>
      <c r="B1184" t="s">
        <v>933</v>
      </c>
      <c r="D1184" t="s">
        <v>926</v>
      </c>
    </row>
    <row r="1185" spans="1:5">
      <c r="A1185" t="s">
        <v>1056</v>
      </c>
      <c r="B1185" t="s">
        <v>933</v>
      </c>
      <c r="D1185" t="s">
        <v>927</v>
      </c>
    </row>
    <row r="1186" spans="1:5">
      <c r="A1186" t="s">
        <v>1056</v>
      </c>
      <c r="B1186" t="s">
        <v>933</v>
      </c>
      <c r="D1186" t="s">
        <v>928</v>
      </c>
    </row>
    <row r="1187" spans="1:5">
      <c r="A1187" t="s">
        <v>93</v>
      </c>
      <c r="B1187" t="s">
        <v>957</v>
      </c>
      <c r="C1187">
        <v>1</v>
      </c>
      <c r="D1187" t="s">
        <v>674</v>
      </c>
    </row>
    <row r="1188" spans="1:5">
      <c r="A1188" t="s">
        <v>93</v>
      </c>
      <c r="B1188" t="s">
        <v>957</v>
      </c>
      <c r="C1188">
        <v>1</v>
      </c>
      <c r="D1188" t="s">
        <v>939</v>
      </c>
    </row>
    <row r="1189" spans="1:5">
      <c r="A1189" t="s">
        <v>93</v>
      </c>
      <c r="B1189" t="s">
        <v>957</v>
      </c>
      <c r="C1189">
        <v>3</v>
      </c>
      <c r="D1189" t="s">
        <v>958</v>
      </c>
    </row>
    <row r="1190" spans="1:5">
      <c r="A1190" t="s">
        <v>93</v>
      </c>
      <c r="B1190" t="s">
        <v>957</v>
      </c>
      <c r="C1190">
        <v>5</v>
      </c>
      <c r="D1190" t="s">
        <v>986</v>
      </c>
      <c r="E1190" t="s">
        <v>170</v>
      </c>
    </row>
    <row r="1191" spans="1:5">
      <c r="A1191" t="s">
        <v>93</v>
      </c>
      <c r="B1191" t="s">
        <v>957</v>
      </c>
      <c r="C1191">
        <v>6</v>
      </c>
      <c r="D1191" t="s">
        <v>938</v>
      </c>
      <c r="E1191" t="s">
        <v>170</v>
      </c>
    </row>
    <row r="1192" spans="1:5">
      <c r="A1192" t="s">
        <v>93</v>
      </c>
      <c r="B1192" t="s">
        <v>957</v>
      </c>
      <c r="C1192">
        <v>8</v>
      </c>
      <c r="D1192" t="s">
        <v>959</v>
      </c>
      <c r="E1192" t="s">
        <v>170</v>
      </c>
    </row>
    <row r="1193" spans="1:5">
      <c r="A1193" t="s">
        <v>93</v>
      </c>
      <c r="B1193" t="s">
        <v>957</v>
      </c>
      <c r="C1193">
        <v>8</v>
      </c>
      <c r="D1193" t="s">
        <v>939</v>
      </c>
      <c r="E1193" t="s">
        <v>170</v>
      </c>
    </row>
    <row r="1194" spans="1:5">
      <c r="A1194" t="s">
        <v>93</v>
      </c>
      <c r="B1194" t="s">
        <v>957</v>
      </c>
      <c r="C1194">
        <v>8</v>
      </c>
      <c r="D1194" t="s">
        <v>958</v>
      </c>
    </row>
    <row r="1195" spans="1:5">
      <c r="A1195" t="s">
        <v>93</v>
      </c>
      <c r="B1195" t="s">
        <v>957</v>
      </c>
      <c r="C1195">
        <v>8</v>
      </c>
      <c r="D1195" t="s">
        <v>940</v>
      </c>
    </row>
    <row r="1196" spans="1:5">
      <c r="A1196" t="s">
        <v>93</v>
      </c>
      <c r="B1196" t="s">
        <v>957</v>
      </c>
      <c r="C1196">
        <v>9</v>
      </c>
      <c r="D1196" t="s">
        <v>960</v>
      </c>
    </row>
    <row r="1197" spans="1:5">
      <c r="A1197" t="s">
        <v>93</v>
      </c>
      <c r="B1197" t="s">
        <v>957</v>
      </c>
      <c r="C1197">
        <v>9</v>
      </c>
      <c r="D1197" t="s">
        <v>961</v>
      </c>
    </row>
    <row r="1198" spans="1:5">
      <c r="A1198" t="s">
        <v>94</v>
      </c>
      <c r="B1198" t="s">
        <v>957</v>
      </c>
      <c r="C1198">
        <v>99</v>
      </c>
      <c r="D1198" t="s">
        <v>962</v>
      </c>
    </row>
    <row r="1199" spans="1:5">
      <c r="A1199" t="s">
        <v>94</v>
      </c>
      <c r="B1199" t="s">
        <v>957</v>
      </c>
      <c r="C1199">
        <v>99</v>
      </c>
      <c r="D1199" t="s">
        <v>932</v>
      </c>
      <c r="E1199" t="s">
        <v>170</v>
      </c>
    </row>
    <row r="1200" spans="1:5">
      <c r="A1200" t="s">
        <v>94</v>
      </c>
      <c r="B1200" t="s">
        <v>957</v>
      </c>
      <c r="C1200">
        <v>99</v>
      </c>
      <c r="D1200" t="s">
        <v>963</v>
      </c>
    </row>
    <row r="1201" spans="1:5">
      <c r="A1201" t="s">
        <v>94</v>
      </c>
      <c r="B1201" t="s">
        <v>957</v>
      </c>
      <c r="C1201">
        <v>1</v>
      </c>
      <c r="D1201" t="s">
        <v>987</v>
      </c>
      <c r="E1201" t="s">
        <v>170</v>
      </c>
    </row>
    <row r="1202" spans="1:5">
      <c r="A1202" t="s">
        <v>94</v>
      </c>
      <c r="B1202" t="s">
        <v>957</v>
      </c>
      <c r="C1202">
        <v>1</v>
      </c>
      <c r="D1202" t="s">
        <v>989</v>
      </c>
      <c r="E1202" t="s">
        <v>170</v>
      </c>
    </row>
    <row r="1203" spans="1:5">
      <c r="A1203" t="s">
        <v>94</v>
      </c>
      <c r="B1203" t="s">
        <v>957</v>
      </c>
      <c r="C1203">
        <v>1</v>
      </c>
      <c r="D1203" t="s">
        <v>988</v>
      </c>
      <c r="E1203" t="s">
        <v>170</v>
      </c>
    </row>
    <row r="1204" spans="1:5">
      <c r="A1204" t="s">
        <v>94</v>
      </c>
      <c r="B1204" t="s">
        <v>957</v>
      </c>
      <c r="C1204">
        <v>1</v>
      </c>
      <c r="D1204" t="s">
        <v>964</v>
      </c>
      <c r="E1204" t="s">
        <v>170</v>
      </c>
    </row>
    <row r="1205" spans="1:5">
      <c r="A1205" t="s">
        <v>94</v>
      </c>
      <c r="B1205" t="s">
        <v>957</v>
      </c>
      <c r="C1205">
        <v>3</v>
      </c>
      <c r="D1205" t="s">
        <v>990</v>
      </c>
      <c r="E1205" t="s">
        <v>170</v>
      </c>
    </row>
    <row r="1206" spans="1:5">
      <c r="A1206" t="s">
        <v>94</v>
      </c>
      <c r="B1206" t="s">
        <v>957</v>
      </c>
      <c r="C1206">
        <v>3</v>
      </c>
      <c r="D1206" t="s">
        <v>991</v>
      </c>
      <c r="E1206" t="s">
        <v>170</v>
      </c>
    </row>
    <row r="1207" spans="1:5">
      <c r="A1207" t="s">
        <v>94</v>
      </c>
      <c r="B1207" t="s">
        <v>957</v>
      </c>
      <c r="C1207">
        <v>3</v>
      </c>
      <c r="D1207" t="s">
        <v>992</v>
      </c>
      <c r="E1207" t="s">
        <v>170</v>
      </c>
    </row>
    <row r="1208" spans="1:5">
      <c r="A1208" t="s">
        <v>94</v>
      </c>
      <c r="B1208" t="s">
        <v>957</v>
      </c>
      <c r="C1208">
        <v>3</v>
      </c>
      <c r="D1208" t="s">
        <v>993</v>
      </c>
      <c r="E1208" t="s">
        <v>170</v>
      </c>
    </row>
    <row r="1209" spans="1:5">
      <c r="A1209" t="s">
        <v>94</v>
      </c>
      <c r="B1209" t="s">
        <v>957</v>
      </c>
      <c r="C1209">
        <v>3</v>
      </c>
      <c r="D1209" t="s">
        <v>994</v>
      </c>
      <c r="E1209" t="s">
        <v>170</v>
      </c>
    </row>
    <row r="1210" spans="1:5">
      <c r="A1210" t="s">
        <v>94</v>
      </c>
      <c r="B1210" t="s">
        <v>957</v>
      </c>
      <c r="C1210">
        <v>3</v>
      </c>
      <c r="D1210" t="s">
        <v>988</v>
      </c>
      <c r="E1210" t="s">
        <v>170</v>
      </c>
    </row>
    <row r="1211" spans="1:5">
      <c r="A1211" t="s">
        <v>94</v>
      </c>
      <c r="B1211" t="s">
        <v>957</v>
      </c>
      <c r="C1211">
        <v>3</v>
      </c>
      <c r="D1211" t="s">
        <v>995</v>
      </c>
      <c r="E1211" t="s">
        <v>170</v>
      </c>
    </row>
    <row r="1212" spans="1:5">
      <c r="A1212" t="s">
        <v>94</v>
      </c>
      <c r="B1212" t="s">
        <v>957</v>
      </c>
      <c r="C1212">
        <v>3</v>
      </c>
      <c r="D1212" t="s">
        <v>965</v>
      </c>
      <c r="E1212" t="s">
        <v>170</v>
      </c>
    </row>
    <row r="1213" spans="1:5">
      <c r="A1213" t="s">
        <v>94</v>
      </c>
      <c r="B1213" t="s">
        <v>957</v>
      </c>
      <c r="C1213">
        <v>4</v>
      </c>
      <c r="D1213" t="s">
        <v>996</v>
      </c>
      <c r="E1213" t="s">
        <v>170</v>
      </c>
    </row>
    <row r="1214" spans="1:5">
      <c r="A1214" t="s">
        <v>94</v>
      </c>
      <c r="B1214" t="s">
        <v>957</v>
      </c>
      <c r="C1214">
        <v>4</v>
      </c>
      <c r="D1214" t="s">
        <v>990</v>
      </c>
      <c r="E1214" t="s">
        <v>170</v>
      </c>
    </row>
    <row r="1215" spans="1:5">
      <c r="A1215" t="s">
        <v>94</v>
      </c>
      <c r="B1215" t="s">
        <v>957</v>
      </c>
      <c r="C1215">
        <v>4</v>
      </c>
      <c r="D1215" t="s">
        <v>995</v>
      </c>
      <c r="E1215" t="s">
        <v>170</v>
      </c>
    </row>
    <row r="1216" spans="1:5">
      <c r="A1216" t="s">
        <v>94</v>
      </c>
      <c r="B1216" t="s">
        <v>957</v>
      </c>
      <c r="C1216">
        <v>4</v>
      </c>
      <c r="D1216" t="s">
        <v>965</v>
      </c>
      <c r="E1216" t="s">
        <v>170</v>
      </c>
    </row>
    <row r="1217" spans="1:5">
      <c r="A1217" t="s">
        <v>94</v>
      </c>
      <c r="B1217" t="s">
        <v>957</v>
      </c>
      <c r="C1217">
        <v>5</v>
      </c>
      <c r="D1217" t="s">
        <v>966</v>
      </c>
      <c r="E1217" t="s">
        <v>170</v>
      </c>
    </row>
    <row r="1218" spans="1:5">
      <c r="A1218" t="s">
        <v>94</v>
      </c>
      <c r="B1218" t="s">
        <v>957</v>
      </c>
      <c r="C1218">
        <v>5</v>
      </c>
      <c r="D1218" t="s">
        <v>967</v>
      </c>
      <c r="E1218" t="s">
        <v>170</v>
      </c>
    </row>
    <row r="1219" spans="1:5">
      <c r="A1219" t="s">
        <v>94</v>
      </c>
      <c r="B1219" t="s">
        <v>957</v>
      </c>
      <c r="C1219">
        <v>5</v>
      </c>
      <c r="D1219" t="s">
        <v>988</v>
      </c>
      <c r="E1219" t="s">
        <v>170</v>
      </c>
    </row>
    <row r="1220" spans="1:5">
      <c r="A1220" t="s">
        <v>94</v>
      </c>
      <c r="B1220" t="s">
        <v>957</v>
      </c>
      <c r="C1220">
        <v>5</v>
      </c>
      <c r="D1220" t="s">
        <v>997</v>
      </c>
      <c r="E1220" t="s">
        <v>170</v>
      </c>
    </row>
    <row r="1221" spans="1:5">
      <c r="A1221" t="s">
        <v>94</v>
      </c>
      <c r="B1221" t="s">
        <v>957</v>
      </c>
      <c r="C1221">
        <v>6</v>
      </c>
      <c r="D1221" t="s">
        <v>968</v>
      </c>
    </row>
    <row r="1222" spans="1:5">
      <c r="A1222" t="s">
        <v>94</v>
      </c>
      <c r="B1222" t="s">
        <v>957</v>
      </c>
      <c r="C1222">
        <v>6</v>
      </c>
      <c r="D1222" t="s">
        <v>998</v>
      </c>
      <c r="E1222" t="s">
        <v>170</v>
      </c>
    </row>
    <row r="1223" spans="1:5">
      <c r="A1223" t="s">
        <v>94</v>
      </c>
      <c r="B1223" t="s">
        <v>957</v>
      </c>
      <c r="C1223">
        <v>6</v>
      </c>
      <c r="D1223" t="s">
        <v>965</v>
      </c>
      <c r="E1223" t="s">
        <v>170</v>
      </c>
    </row>
    <row r="1224" spans="1:5">
      <c r="A1224" t="s">
        <v>94</v>
      </c>
      <c r="B1224" t="s">
        <v>957</v>
      </c>
      <c r="C1224">
        <v>6</v>
      </c>
      <c r="D1224" t="s">
        <v>988</v>
      </c>
      <c r="E1224" t="s">
        <v>170</v>
      </c>
    </row>
    <row r="1225" spans="1:5">
      <c r="A1225" t="s">
        <v>94</v>
      </c>
      <c r="B1225" t="s">
        <v>957</v>
      </c>
      <c r="C1225">
        <v>6</v>
      </c>
      <c r="D1225" t="s">
        <v>995</v>
      </c>
      <c r="E1225" t="s">
        <v>170</v>
      </c>
    </row>
    <row r="1226" spans="1:5">
      <c r="A1226" t="s">
        <v>94</v>
      </c>
      <c r="B1226" t="s">
        <v>957</v>
      </c>
      <c r="C1226">
        <v>6</v>
      </c>
      <c r="D1226" t="s">
        <v>999</v>
      </c>
      <c r="E1226" t="s">
        <v>170</v>
      </c>
    </row>
    <row r="1227" spans="1:5">
      <c r="A1227" t="s">
        <v>94</v>
      </c>
      <c r="B1227" t="s">
        <v>957</v>
      </c>
      <c r="C1227">
        <v>6</v>
      </c>
      <c r="D1227" t="s">
        <v>990</v>
      </c>
      <c r="E1227" t="s">
        <v>170</v>
      </c>
    </row>
    <row r="1228" spans="1:5">
      <c r="A1228" t="s">
        <v>94</v>
      </c>
      <c r="B1228" t="s">
        <v>957</v>
      </c>
      <c r="C1228">
        <v>6</v>
      </c>
      <c r="D1228" t="s">
        <v>979</v>
      </c>
      <c r="E1228" t="s">
        <v>170</v>
      </c>
    </row>
    <row r="1229" spans="1:5">
      <c r="A1229" t="s">
        <v>94</v>
      </c>
      <c r="B1229" t="s">
        <v>957</v>
      </c>
      <c r="C1229">
        <v>6</v>
      </c>
      <c r="D1229" t="s">
        <v>969</v>
      </c>
      <c r="E1229" t="s">
        <v>170</v>
      </c>
    </row>
    <row r="1230" spans="1:5">
      <c r="A1230" t="s">
        <v>94</v>
      </c>
      <c r="B1230" t="s">
        <v>957</v>
      </c>
      <c r="C1230">
        <v>8</v>
      </c>
      <c r="D1230" t="s">
        <v>1048</v>
      </c>
    </row>
    <row r="1231" spans="1:5">
      <c r="A1231" t="s">
        <v>94</v>
      </c>
      <c r="B1231" t="s">
        <v>957</v>
      </c>
      <c r="C1231">
        <v>8</v>
      </c>
      <c r="D1231" t="s">
        <v>998</v>
      </c>
      <c r="E1231" t="s">
        <v>170</v>
      </c>
    </row>
    <row r="1232" spans="1:5">
      <c r="A1232" t="s">
        <v>94</v>
      </c>
      <c r="B1232" t="s">
        <v>957</v>
      </c>
      <c r="C1232">
        <v>8</v>
      </c>
      <c r="D1232" t="s">
        <v>1000</v>
      </c>
      <c r="E1232" t="s">
        <v>170</v>
      </c>
    </row>
    <row r="1233" spans="1:5">
      <c r="A1233" t="s">
        <v>94</v>
      </c>
      <c r="B1233" t="s">
        <v>957</v>
      </c>
      <c r="C1233">
        <v>8</v>
      </c>
      <c r="D1233" t="s">
        <v>965</v>
      </c>
      <c r="E1233" t="s">
        <v>170</v>
      </c>
    </row>
    <row r="1234" spans="1:5">
      <c r="A1234" t="s">
        <v>94</v>
      </c>
      <c r="B1234" t="s">
        <v>957</v>
      </c>
      <c r="C1234">
        <v>8</v>
      </c>
      <c r="D1234" t="s">
        <v>970</v>
      </c>
    </row>
    <row r="1235" spans="1:5">
      <c r="A1235" t="s">
        <v>94</v>
      </c>
      <c r="B1235" t="s">
        <v>957</v>
      </c>
      <c r="C1235">
        <v>8</v>
      </c>
      <c r="D1235" t="s">
        <v>1001</v>
      </c>
      <c r="E1235" t="s">
        <v>170</v>
      </c>
    </row>
    <row r="1236" spans="1:5">
      <c r="A1236" t="s">
        <v>94</v>
      </c>
      <c r="B1236" t="s">
        <v>957</v>
      </c>
      <c r="C1236">
        <v>8</v>
      </c>
      <c r="D1236" t="s">
        <v>995</v>
      </c>
      <c r="E1236" t="s">
        <v>170</v>
      </c>
    </row>
    <row r="1237" spans="1:5">
      <c r="A1237" t="s">
        <v>94</v>
      </c>
      <c r="B1237" t="s">
        <v>957</v>
      </c>
      <c r="C1237">
        <v>8</v>
      </c>
      <c r="D1237" t="s">
        <v>969</v>
      </c>
      <c r="E1237" t="s">
        <v>170</v>
      </c>
    </row>
    <row r="1238" spans="1:5">
      <c r="A1238" t="s">
        <v>94</v>
      </c>
      <c r="B1238" t="s">
        <v>957</v>
      </c>
      <c r="C1238">
        <v>11</v>
      </c>
      <c r="D1238" t="s">
        <v>1000</v>
      </c>
      <c r="E1238" t="s">
        <v>170</v>
      </c>
    </row>
    <row r="1239" spans="1:5">
      <c r="A1239" t="s">
        <v>94</v>
      </c>
      <c r="B1239" t="s">
        <v>957</v>
      </c>
      <c r="C1239">
        <v>11</v>
      </c>
      <c r="D1239" t="s">
        <v>965</v>
      </c>
      <c r="E1239" t="s">
        <v>170</v>
      </c>
    </row>
    <row r="1240" spans="1:5">
      <c r="A1240" t="s">
        <v>94</v>
      </c>
      <c r="B1240" t="s">
        <v>957</v>
      </c>
      <c r="C1240">
        <v>11</v>
      </c>
      <c r="D1240" t="s">
        <v>988</v>
      </c>
      <c r="E1240" t="s">
        <v>170</v>
      </c>
    </row>
    <row r="1241" spans="1:5">
      <c r="A1241" t="s">
        <v>94</v>
      </c>
      <c r="B1241" t="s">
        <v>957</v>
      </c>
      <c r="C1241">
        <v>11</v>
      </c>
      <c r="D1241" t="s">
        <v>1002</v>
      </c>
      <c r="E1241" t="s">
        <v>170</v>
      </c>
    </row>
    <row r="1242" spans="1:5">
      <c r="A1242" t="s">
        <v>94</v>
      </c>
      <c r="B1242" t="s">
        <v>957</v>
      </c>
      <c r="C1242">
        <v>11</v>
      </c>
      <c r="D1242" t="s">
        <v>990</v>
      </c>
      <c r="E1242" t="s">
        <v>170</v>
      </c>
    </row>
    <row r="1243" spans="1:5">
      <c r="A1243" t="s">
        <v>94</v>
      </c>
      <c r="B1243" t="s">
        <v>957</v>
      </c>
      <c r="C1243">
        <v>11</v>
      </c>
      <c r="D1243" t="s">
        <v>997</v>
      </c>
      <c r="E1243" t="s">
        <v>170</v>
      </c>
    </row>
    <row r="1244" spans="1:5">
      <c r="A1244" t="s">
        <v>1056</v>
      </c>
      <c r="B1244" t="s">
        <v>957</v>
      </c>
      <c r="D1244" t="s">
        <v>702</v>
      </c>
      <c r="E1244" t="s">
        <v>170</v>
      </c>
    </row>
    <row r="1245" spans="1:5">
      <c r="A1245" t="s">
        <v>1056</v>
      </c>
      <c r="B1245" t="s">
        <v>957</v>
      </c>
      <c r="D1245" t="s">
        <v>895</v>
      </c>
      <c r="E1245" t="s">
        <v>170</v>
      </c>
    </row>
    <row r="1246" spans="1:5">
      <c r="A1246" t="s">
        <v>1056</v>
      </c>
      <c r="B1246" t="s">
        <v>957</v>
      </c>
      <c r="D1246" t="s">
        <v>1058</v>
      </c>
    </row>
    <row r="1247" spans="1:5">
      <c r="A1247" t="s">
        <v>1056</v>
      </c>
      <c r="B1247" t="s">
        <v>957</v>
      </c>
      <c r="D1247" t="s">
        <v>1003</v>
      </c>
      <c r="E1247" t="s">
        <v>170</v>
      </c>
    </row>
    <row r="1248" spans="1:5">
      <c r="A1248" t="s">
        <v>1056</v>
      </c>
      <c r="B1248" t="s">
        <v>957</v>
      </c>
      <c r="D1248" t="s">
        <v>971</v>
      </c>
    </row>
    <row r="1249" spans="1:5">
      <c r="A1249" t="s">
        <v>1056</v>
      </c>
      <c r="B1249" t="s">
        <v>957</v>
      </c>
      <c r="D1249" t="s">
        <v>896</v>
      </c>
      <c r="E1249" t="s">
        <v>170</v>
      </c>
    </row>
    <row r="1250" spans="1:5">
      <c r="A1250" t="s">
        <v>1056</v>
      </c>
      <c r="B1250" t="s">
        <v>957</v>
      </c>
      <c r="D1250" t="s">
        <v>898</v>
      </c>
    </row>
    <row r="1251" spans="1:5">
      <c r="A1251" t="s">
        <v>1056</v>
      </c>
      <c r="B1251" t="s">
        <v>957</v>
      </c>
      <c r="D1251" t="s">
        <v>1060</v>
      </c>
    </row>
    <row r="1252" spans="1:5">
      <c r="A1252" t="s">
        <v>1056</v>
      </c>
      <c r="B1252" t="s">
        <v>957</v>
      </c>
      <c r="D1252" t="s">
        <v>1004</v>
      </c>
      <c r="E1252" t="s">
        <v>170</v>
      </c>
    </row>
    <row r="1253" spans="1:5">
      <c r="A1253" t="s">
        <v>1056</v>
      </c>
      <c r="B1253" t="s">
        <v>957</v>
      </c>
      <c r="D1253" t="s">
        <v>1005</v>
      </c>
      <c r="E1253" t="s">
        <v>170</v>
      </c>
    </row>
    <row r="1254" spans="1:5">
      <c r="A1254" t="s">
        <v>1056</v>
      </c>
      <c r="B1254" t="s">
        <v>957</v>
      </c>
      <c r="D1254" t="s">
        <v>902</v>
      </c>
      <c r="E1254" t="s">
        <v>170</v>
      </c>
    </row>
    <row r="1255" spans="1:5">
      <c r="A1255" t="s">
        <v>1056</v>
      </c>
      <c r="B1255" t="s">
        <v>957</v>
      </c>
      <c r="D1255" t="s">
        <v>1061</v>
      </c>
    </row>
    <row r="1256" spans="1:5">
      <c r="A1256" t="s">
        <v>1056</v>
      </c>
      <c r="B1256" t="s">
        <v>957</v>
      </c>
      <c r="D1256" t="s">
        <v>1006</v>
      </c>
      <c r="E1256" t="s">
        <v>170</v>
      </c>
    </row>
    <row r="1257" spans="1:5">
      <c r="A1257" t="s">
        <v>1056</v>
      </c>
      <c r="B1257" t="s">
        <v>957</v>
      </c>
      <c r="D1257" t="s">
        <v>972</v>
      </c>
    </row>
    <row r="1258" spans="1:5">
      <c r="A1258" t="s">
        <v>1056</v>
      </c>
      <c r="B1258" t="s">
        <v>957</v>
      </c>
      <c r="D1258" t="s">
        <v>904</v>
      </c>
      <c r="E1258" t="s">
        <v>170</v>
      </c>
    </row>
    <row r="1259" spans="1:5">
      <c r="A1259" t="s">
        <v>1056</v>
      </c>
      <c r="B1259" t="s">
        <v>957</v>
      </c>
      <c r="D1259" t="s">
        <v>905</v>
      </c>
    </row>
    <row r="1260" spans="1:5">
      <c r="A1260" t="s">
        <v>1056</v>
      </c>
      <c r="B1260" t="s">
        <v>957</v>
      </c>
      <c r="D1260" t="s">
        <v>906</v>
      </c>
    </row>
    <row r="1261" spans="1:5">
      <c r="A1261" t="s">
        <v>1056</v>
      </c>
      <c r="B1261" t="s">
        <v>957</v>
      </c>
      <c r="D1261" t="s">
        <v>907</v>
      </c>
      <c r="E1261" t="s">
        <v>170</v>
      </c>
    </row>
    <row r="1262" spans="1:5">
      <c r="A1262" t="s">
        <v>1056</v>
      </c>
      <c r="B1262" t="s">
        <v>957</v>
      </c>
      <c r="D1262" t="s">
        <v>376</v>
      </c>
    </row>
    <row r="1263" spans="1:5">
      <c r="A1263" t="s">
        <v>1056</v>
      </c>
      <c r="B1263" t="s">
        <v>957</v>
      </c>
      <c r="D1263" t="s">
        <v>973</v>
      </c>
    </row>
    <row r="1264" spans="1:5">
      <c r="A1264" t="s">
        <v>1056</v>
      </c>
      <c r="B1264" t="s">
        <v>957</v>
      </c>
      <c r="D1264" t="s">
        <v>974</v>
      </c>
    </row>
    <row r="1265" spans="1:5">
      <c r="A1265" t="s">
        <v>1056</v>
      </c>
      <c r="B1265" t="s">
        <v>957</v>
      </c>
      <c r="D1265" t="s">
        <v>1007</v>
      </c>
      <c r="E1265" t="s">
        <v>170</v>
      </c>
    </row>
    <row r="1266" spans="1:5">
      <c r="A1266" t="s">
        <v>1056</v>
      </c>
      <c r="B1266" t="s">
        <v>957</v>
      </c>
      <c r="D1266" t="s">
        <v>708</v>
      </c>
      <c r="E1266" t="s">
        <v>170</v>
      </c>
    </row>
    <row r="1267" spans="1:5">
      <c r="A1267" t="s">
        <v>1056</v>
      </c>
      <c r="B1267" t="s">
        <v>957</v>
      </c>
      <c r="D1267" t="s">
        <v>975</v>
      </c>
      <c r="E1267" t="s">
        <v>170</v>
      </c>
    </row>
    <row r="1268" spans="1:5">
      <c r="A1268" t="s">
        <v>1056</v>
      </c>
      <c r="B1268" t="s">
        <v>957</v>
      </c>
      <c r="D1268" t="s">
        <v>931</v>
      </c>
      <c r="E1268" t="s">
        <v>170</v>
      </c>
    </row>
    <row r="1269" spans="1:5">
      <c r="A1269" t="s">
        <v>1056</v>
      </c>
      <c r="B1269" t="s">
        <v>957</v>
      </c>
      <c r="D1269" t="s">
        <v>1008</v>
      </c>
    </row>
    <row r="1270" spans="1:5">
      <c r="A1270" t="s">
        <v>1056</v>
      </c>
      <c r="B1270" t="s">
        <v>957</v>
      </c>
      <c r="D1270" t="s">
        <v>976</v>
      </c>
    </row>
    <row r="1271" spans="1:5">
      <c r="A1271" t="s">
        <v>1056</v>
      </c>
      <c r="B1271" t="s">
        <v>957</v>
      </c>
      <c r="D1271" t="s">
        <v>977</v>
      </c>
    </row>
    <row r="1272" spans="1:5">
      <c r="A1272" t="s">
        <v>1056</v>
      </c>
      <c r="B1272" t="s">
        <v>957</v>
      </c>
      <c r="D1272" t="s">
        <v>978</v>
      </c>
    </row>
    <row r="1273" spans="1:5">
      <c r="A1273" t="s">
        <v>1056</v>
      </c>
      <c r="B1273" t="s">
        <v>957</v>
      </c>
      <c r="D1273" t="s">
        <v>911</v>
      </c>
    </row>
    <row r="1274" spans="1:5">
      <c r="A1274" t="s">
        <v>1056</v>
      </c>
      <c r="B1274" t="s">
        <v>957</v>
      </c>
      <c r="D1274" t="s">
        <v>980</v>
      </c>
    </row>
    <row r="1275" spans="1:5">
      <c r="A1275" t="s">
        <v>1056</v>
      </c>
      <c r="B1275" t="s">
        <v>957</v>
      </c>
      <c r="D1275" t="s">
        <v>378</v>
      </c>
    </row>
    <row r="1276" spans="1:5">
      <c r="A1276" t="s">
        <v>1056</v>
      </c>
      <c r="B1276" t="s">
        <v>957</v>
      </c>
      <c r="D1276" t="s">
        <v>914</v>
      </c>
      <c r="E1276" t="s">
        <v>170</v>
      </c>
    </row>
    <row r="1277" spans="1:5">
      <c r="A1277" t="s">
        <v>1056</v>
      </c>
      <c r="B1277" t="s">
        <v>957</v>
      </c>
      <c r="D1277" t="s">
        <v>981</v>
      </c>
    </row>
    <row r="1278" spans="1:5">
      <c r="A1278" t="s">
        <v>1056</v>
      </c>
      <c r="B1278" t="s">
        <v>957</v>
      </c>
      <c r="D1278" t="s">
        <v>982</v>
      </c>
      <c r="E1278" t="s">
        <v>170</v>
      </c>
    </row>
    <row r="1279" spans="1:5">
      <c r="A1279" t="s">
        <v>1056</v>
      </c>
      <c r="B1279" t="s">
        <v>957</v>
      </c>
      <c r="D1279" t="s">
        <v>384</v>
      </c>
      <c r="E1279" t="s">
        <v>170</v>
      </c>
    </row>
    <row r="1280" spans="1:5">
      <c r="A1280" t="s">
        <v>1056</v>
      </c>
      <c r="B1280" t="s">
        <v>957</v>
      </c>
      <c r="D1280" t="s">
        <v>919</v>
      </c>
      <c r="E1280" t="s">
        <v>170</v>
      </c>
    </row>
    <row r="1281" spans="1:5">
      <c r="A1281" t="s">
        <v>1056</v>
      </c>
      <c r="B1281" t="s">
        <v>957</v>
      </c>
      <c r="D1281" t="s">
        <v>983</v>
      </c>
      <c r="E1281" t="s">
        <v>170</v>
      </c>
    </row>
    <row r="1282" spans="1:5">
      <c r="A1282" t="s">
        <v>1056</v>
      </c>
      <c r="B1282" t="s">
        <v>957</v>
      </c>
      <c r="D1282" t="s">
        <v>984</v>
      </c>
    </row>
    <row r="1283" spans="1:5">
      <c r="A1283" t="s">
        <v>1056</v>
      </c>
      <c r="B1283" t="s">
        <v>957</v>
      </c>
      <c r="D1283" t="s">
        <v>1066</v>
      </c>
      <c r="E1283" t="s">
        <v>170</v>
      </c>
    </row>
    <row r="1284" spans="1:5">
      <c r="A1284" t="s">
        <v>1056</v>
      </c>
      <c r="B1284" t="s">
        <v>957</v>
      </c>
      <c r="D1284" t="s">
        <v>1067</v>
      </c>
      <c r="E1284" t="s">
        <v>170</v>
      </c>
    </row>
    <row r="1285" spans="1:5">
      <c r="A1285" t="s">
        <v>1056</v>
      </c>
      <c r="B1285" t="s">
        <v>957</v>
      </c>
      <c r="D1285" t="s">
        <v>985</v>
      </c>
    </row>
    <row r="1286" spans="1:5">
      <c r="A1286" t="s">
        <v>1056</v>
      </c>
      <c r="B1286" t="s">
        <v>957</v>
      </c>
      <c r="D1286" t="s">
        <v>926</v>
      </c>
    </row>
    <row r="1287" spans="1:5">
      <c r="A1287" t="s">
        <v>1056</v>
      </c>
      <c r="B1287" t="s">
        <v>957</v>
      </c>
      <c r="D1287" t="s">
        <v>927</v>
      </c>
      <c r="E1287" t="s">
        <v>170</v>
      </c>
    </row>
    <row r="1288" spans="1:5">
      <c r="A1288" t="s">
        <v>1056</v>
      </c>
      <c r="B1288" t="s">
        <v>957</v>
      </c>
      <c r="D1288" t="s">
        <v>928</v>
      </c>
    </row>
    <row r="1289" spans="1:5">
      <c r="A1289" t="s">
        <v>94</v>
      </c>
      <c r="B1289" t="s">
        <v>643</v>
      </c>
      <c r="C1289">
        <v>99</v>
      </c>
      <c r="D1289" t="s">
        <v>644</v>
      </c>
    </row>
    <row r="1290" spans="1:5">
      <c r="A1290" t="s">
        <v>94</v>
      </c>
      <c r="B1290" t="s">
        <v>643</v>
      </c>
      <c r="C1290">
        <v>99</v>
      </c>
      <c r="D1290" t="s">
        <v>547</v>
      </c>
    </row>
    <row r="1291" spans="1:5">
      <c r="A1291" t="s">
        <v>94</v>
      </c>
      <c r="B1291" t="s">
        <v>643</v>
      </c>
      <c r="C1291">
        <v>99</v>
      </c>
      <c r="D1291" t="s">
        <v>838</v>
      </c>
    </row>
    <row r="1292" spans="1:5">
      <c r="A1292" t="s">
        <v>94</v>
      </c>
      <c r="B1292" t="s">
        <v>643</v>
      </c>
      <c r="C1292">
        <v>1</v>
      </c>
      <c r="D1292" t="s">
        <v>645</v>
      </c>
      <c r="E1292" t="s">
        <v>170</v>
      </c>
    </row>
    <row r="1293" spans="1:5">
      <c r="A1293" t="s">
        <v>94</v>
      </c>
      <c r="B1293" t="s">
        <v>643</v>
      </c>
      <c r="C1293">
        <v>3</v>
      </c>
      <c r="D1293" t="s">
        <v>968</v>
      </c>
    </row>
    <row r="1294" spans="1:5">
      <c r="A1294" t="s">
        <v>94</v>
      </c>
      <c r="B1294" t="s">
        <v>643</v>
      </c>
      <c r="C1294">
        <v>3</v>
      </c>
      <c r="D1294" t="s">
        <v>646</v>
      </c>
      <c r="E1294" t="s">
        <v>170</v>
      </c>
    </row>
    <row r="1295" spans="1:5">
      <c r="A1295" t="s">
        <v>94</v>
      </c>
      <c r="B1295" t="s">
        <v>643</v>
      </c>
      <c r="C1295">
        <v>3</v>
      </c>
      <c r="D1295" t="s">
        <v>760</v>
      </c>
      <c r="E1295" t="s">
        <v>170</v>
      </c>
    </row>
    <row r="1296" spans="1:5">
      <c r="A1296" t="s">
        <v>94</v>
      </c>
      <c r="B1296" t="s">
        <v>643</v>
      </c>
      <c r="C1296">
        <v>3</v>
      </c>
      <c r="D1296" t="s">
        <v>761</v>
      </c>
      <c r="E1296" t="s">
        <v>170</v>
      </c>
    </row>
    <row r="1297" spans="1:5">
      <c r="A1297" t="s">
        <v>94</v>
      </c>
      <c r="B1297" t="s">
        <v>643</v>
      </c>
      <c r="C1297">
        <v>3</v>
      </c>
      <c r="D1297" t="s">
        <v>745</v>
      </c>
      <c r="E1297" t="s">
        <v>170</v>
      </c>
    </row>
    <row r="1298" spans="1:5">
      <c r="A1298" t="s">
        <v>94</v>
      </c>
      <c r="B1298" t="s">
        <v>643</v>
      </c>
      <c r="C1298">
        <v>4</v>
      </c>
      <c r="D1298" t="s">
        <v>968</v>
      </c>
    </row>
    <row r="1299" spans="1:5">
      <c r="A1299" t="s">
        <v>94</v>
      </c>
      <c r="B1299" t="s">
        <v>643</v>
      </c>
      <c r="C1299">
        <v>5</v>
      </c>
      <c r="D1299" t="s">
        <v>966</v>
      </c>
      <c r="E1299" t="s">
        <v>170</v>
      </c>
    </row>
    <row r="1300" spans="1:5">
      <c r="A1300" t="s">
        <v>94</v>
      </c>
      <c r="B1300" t="s">
        <v>643</v>
      </c>
      <c r="C1300">
        <v>5</v>
      </c>
      <c r="D1300" t="s">
        <v>967</v>
      </c>
      <c r="E1300" t="s">
        <v>170</v>
      </c>
    </row>
    <row r="1301" spans="1:5">
      <c r="A1301" t="s">
        <v>94</v>
      </c>
      <c r="B1301" t="s">
        <v>643</v>
      </c>
      <c r="C1301">
        <v>6</v>
      </c>
      <c r="D1301" t="s">
        <v>647</v>
      </c>
    </row>
    <row r="1302" spans="1:5">
      <c r="A1302" t="s">
        <v>94</v>
      </c>
      <c r="B1302" t="s">
        <v>643</v>
      </c>
      <c r="C1302">
        <v>6</v>
      </c>
      <c r="D1302" t="s">
        <v>968</v>
      </c>
    </row>
    <row r="1303" spans="1:5">
      <c r="A1303" t="s">
        <v>94</v>
      </c>
      <c r="B1303" t="s">
        <v>643</v>
      </c>
      <c r="C1303">
        <v>8</v>
      </c>
      <c r="D1303" t="s">
        <v>968</v>
      </c>
    </row>
    <row r="1304" spans="1:5">
      <c r="A1304" t="s">
        <v>94</v>
      </c>
      <c r="B1304" t="s">
        <v>643</v>
      </c>
      <c r="C1304">
        <v>11</v>
      </c>
      <c r="D1304" t="s">
        <v>968</v>
      </c>
    </row>
    <row r="1305" spans="1:5">
      <c r="A1305" t="s">
        <v>94</v>
      </c>
      <c r="B1305" t="s">
        <v>643</v>
      </c>
      <c r="C1305">
        <v>99</v>
      </c>
      <c r="D1305" t="s">
        <v>834</v>
      </c>
      <c r="E1305" t="s">
        <v>170</v>
      </c>
    </row>
    <row r="1306" spans="1:5">
      <c r="A1306" t="s">
        <v>94</v>
      </c>
      <c r="B1306" t="s">
        <v>643</v>
      </c>
      <c r="C1306">
        <v>99</v>
      </c>
      <c r="D1306" t="s">
        <v>837</v>
      </c>
      <c r="E1306" t="s">
        <v>170</v>
      </c>
    </row>
    <row r="1307" spans="1:5">
      <c r="A1307" t="s">
        <v>94</v>
      </c>
      <c r="B1307" t="s">
        <v>643</v>
      </c>
      <c r="C1307">
        <v>1</v>
      </c>
      <c r="D1307" t="s">
        <v>648</v>
      </c>
      <c r="E1307" t="s">
        <v>170</v>
      </c>
    </row>
    <row r="1308" spans="1:5">
      <c r="A1308" t="s">
        <v>94</v>
      </c>
      <c r="B1308" t="s">
        <v>643</v>
      </c>
      <c r="C1308">
        <v>1</v>
      </c>
      <c r="D1308" t="s">
        <v>649</v>
      </c>
      <c r="E1308" t="s">
        <v>170</v>
      </c>
    </row>
    <row r="1309" spans="1:5">
      <c r="A1309" t="s">
        <v>94</v>
      </c>
      <c r="B1309" t="s">
        <v>643</v>
      </c>
      <c r="C1309">
        <v>6</v>
      </c>
      <c r="D1309" t="s">
        <v>760</v>
      </c>
      <c r="E1309" t="s">
        <v>170</v>
      </c>
    </row>
    <row r="1310" spans="1:5">
      <c r="A1310" t="s">
        <v>94</v>
      </c>
      <c r="B1310" t="s">
        <v>643</v>
      </c>
      <c r="C1310">
        <v>6</v>
      </c>
      <c r="D1310" t="s">
        <v>761</v>
      </c>
      <c r="E1310" t="s">
        <v>170</v>
      </c>
    </row>
    <row r="1311" spans="1:5">
      <c r="A1311" t="s">
        <v>94</v>
      </c>
      <c r="B1311" t="s">
        <v>643</v>
      </c>
      <c r="C1311">
        <v>6</v>
      </c>
      <c r="D1311" t="s">
        <v>745</v>
      </c>
      <c r="E1311" t="s">
        <v>170</v>
      </c>
    </row>
    <row r="1312" spans="1:5">
      <c r="A1312" t="s">
        <v>94</v>
      </c>
      <c r="B1312" t="s">
        <v>643</v>
      </c>
      <c r="C1312">
        <v>8</v>
      </c>
      <c r="D1312" t="s">
        <v>760</v>
      </c>
      <c r="E1312" t="s">
        <v>170</v>
      </c>
    </row>
    <row r="1313" spans="1:5">
      <c r="A1313" t="s">
        <v>94</v>
      </c>
      <c r="B1313" t="s">
        <v>643</v>
      </c>
      <c r="C1313">
        <v>8</v>
      </c>
      <c r="D1313" t="s">
        <v>761</v>
      </c>
      <c r="E1313" t="s">
        <v>170</v>
      </c>
    </row>
    <row r="1314" spans="1:5">
      <c r="A1314" t="s">
        <v>94</v>
      </c>
      <c r="B1314" t="s">
        <v>643</v>
      </c>
      <c r="C1314">
        <v>8</v>
      </c>
      <c r="D1314" t="s">
        <v>745</v>
      </c>
      <c r="E1314" t="s">
        <v>170</v>
      </c>
    </row>
    <row r="1315" spans="1:5">
      <c r="A1315" t="s">
        <v>94</v>
      </c>
      <c r="B1315" t="s">
        <v>643</v>
      </c>
      <c r="C1315">
        <v>8</v>
      </c>
      <c r="D1315" t="s">
        <v>648</v>
      </c>
      <c r="E1315" t="s">
        <v>170</v>
      </c>
    </row>
    <row r="1316" spans="1:5">
      <c r="A1316" t="s">
        <v>94</v>
      </c>
      <c r="B1316" t="s">
        <v>643</v>
      </c>
      <c r="C1316">
        <v>10</v>
      </c>
      <c r="D1316" t="s">
        <v>650</v>
      </c>
      <c r="E1316" t="s">
        <v>170</v>
      </c>
    </row>
    <row r="1317" spans="1:5">
      <c r="A1317" t="s">
        <v>94</v>
      </c>
      <c r="B1317" t="s">
        <v>643</v>
      </c>
      <c r="C1317">
        <v>11</v>
      </c>
      <c r="D1317" t="s">
        <v>760</v>
      </c>
      <c r="E1317" t="s">
        <v>170</v>
      </c>
    </row>
    <row r="1318" spans="1:5">
      <c r="A1318" t="s">
        <v>94</v>
      </c>
      <c r="B1318" t="s">
        <v>643</v>
      </c>
      <c r="C1318">
        <v>11</v>
      </c>
      <c r="D1318" t="s">
        <v>761</v>
      </c>
      <c r="E1318" t="s">
        <v>170</v>
      </c>
    </row>
    <row r="1319" spans="1:5">
      <c r="A1319" t="s">
        <v>94</v>
      </c>
      <c r="B1319" t="s">
        <v>643</v>
      </c>
      <c r="C1319">
        <v>11</v>
      </c>
      <c r="D1319" t="s">
        <v>745</v>
      </c>
      <c r="E1319" t="s">
        <v>170</v>
      </c>
    </row>
    <row r="1320" spans="1:5">
      <c r="A1320" t="s">
        <v>93</v>
      </c>
      <c r="B1320" t="s">
        <v>643</v>
      </c>
      <c r="C1320">
        <v>1</v>
      </c>
      <c r="D1320" t="s">
        <v>560</v>
      </c>
      <c r="E1320" t="s">
        <v>170</v>
      </c>
    </row>
    <row r="1321" spans="1:5">
      <c r="A1321" t="s">
        <v>93</v>
      </c>
      <c r="B1321" t="s">
        <v>643</v>
      </c>
      <c r="C1321">
        <v>3</v>
      </c>
      <c r="D1321" t="s">
        <v>561</v>
      </c>
      <c r="E1321" t="s">
        <v>170</v>
      </c>
    </row>
    <row r="1322" spans="1:5">
      <c r="A1322" t="s">
        <v>93</v>
      </c>
      <c r="B1322" t="s">
        <v>643</v>
      </c>
      <c r="C1322">
        <v>3</v>
      </c>
      <c r="D1322" t="s">
        <v>562</v>
      </c>
      <c r="E1322" t="s">
        <v>170</v>
      </c>
    </row>
    <row r="1323" spans="1:5">
      <c r="A1323" t="s">
        <v>93</v>
      </c>
      <c r="B1323" t="s">
        <v>643</v>
      </c>
      <c r="C1323">
        <v>8</v>
      </c>
      <c r="D1323" t="s">
        <v>563</v>
      </c>
      <c r="E1323" t="s">
        <v>170</v>
      </c>
    </row>
    <row r="1324" spans="1:5">
      <c r="A1324" t="s">
        <v>93</v>
      </c>
      <c r="B1324" t="s">
        <v>643</v>
      </c>
      <c r="C1324">
        <v>8</v>
      </c>
      <c r="D1324" t="s">
        <v>564</v>
      </c>
      <c r="E1324" t="s">
        <v>170</v>
      </c>
    </row>
    <row r="1325" spans="1:5">
      <c r="A1325" t="s">
        <v>93</v>
      </c>
      <c r="B1325" t="s">
        <v>643</v>
      </c>
      <c r="C1325">
        <v>8</v>
      </c>
      <c r="D1325" t="s">
        <v>940</v>
      </c>
      <c r="E1325" t="s">
        <v>170</v>
      </c>
    </row>
    <row r="1326" spans="1:5">
      <c r="A1326" t="s">
        <v>93</v>
      </c>
      <c r="B1326" t="s">
        <v>643</v>
      </c>
      <c r="C1326">
        <v>9</v>
      </c>
      <c r="D1326" t="s">
        <v>565</v>
      </c>
      <c r="E1326" t="s">
        <v>170</v>
      </c>
    </row>
    <row r="1327" spans="1:5">
      <c r="A1327" t="s">
        <v>93</v>
      </c>
      <c r="B1327" t="s">
        <v>643</v>
      </c>
      <c r="C1327">
        <v>9</v>
      </c>
      <c r="D1327" t="s">
        <v>566</v>
      </c>
      <c r="E1327" t="s">
        <v>170</v>
      </c>
    </row>
    <row r="1328" spans="1:5">
      <c r="A1328" t="s">
        <v>93</v>
      </c>
      <c r="B1328" t="s">
        <v>643</v>
      </c>
      <c r="C1328">
        <v>99</v>
      </c>
      <c r="D1328" t="s">
        <v>567</v>
      </c>
      <c r="E1328" t="s">
        <v>170</v>
      </c>
    </row>
    <row r="1329" spans="1:5">
      <c r="A1329" t="s">
        <v>93</v>
      </c>
      <c r="B1329" t="s">
        <v>643</v>
      </c>
      <c r="C1329">
        <v>1</v>
      </c>
      <c r="D1329" t="s">
        <v>568</v>
      </c>
      <c r="E1329" t="s">
        <v>170</v>
      </c>
    </row>
    <row r="1330" spans="1:5">
      <c r="A1330" t="s">
        <v>93</v>
      </c>
      <c r="B1330" t="s">
        <v>643</v>
      </c>
      <c r="C1330">
        <v>9</v>
      </c>
      <c r="D1330" t="s">
        <v>569</v>
      </c>
      <c r="E1330" t="s">
        <v>170</v>
      </c>
    </row>
    <row r="1331" spans="1:5">
      <c r="A1331" t="s">
        <v>93</v>
      </c>
      <c r="B1331" t="s">
        <v>643</v>
      </c>
      <c r="C1331">
        <v>9</v>
      </c>
      <c r="D1331" t="s">
        <v>570</v>
      </c>
      <c r="E1331" t="s">
        <v>170</v>
      </c>
    </row>
    <row r="1332" spans="1:5">
      <c r="A1332" t="s">
        <v>93</v>
      </c>
      <c r="B1332" t="s">
        <v>643</v>
      </c>
      <c r="C1332">
        <v>9</v>
      </c>
      <c r="D1332" t="s">
        <v>571</v>
      </c>
      <c r="E1332" t="s">
        <v>170</v>
      </c>
    </row>
    <row r="1333" spans="1:5">
      <c r="A1333" t="s">
        <v>1056</v>
      </c>
      <c r="B1333" t="s">
        <v>643</v>
      </c>
      <c r="D1333" t="s">
        <v>572</v>
      </c>
    </row>
    <row r="1334" spans="1:5">
      <c r="A1334" t="s">
        <v>1056</v>
      </c>
      <c r="B1334" t="s">
        <v>643</v>
      </c>
      <c r="D1334" t="s">
        <v>1060</v>
      </c>
      <c r="E1334" t="s">
        <v>170</v>
      </c>
    </row>
    <row r="1335" spans="1:5">
      <c r="A1335" t="s">
        <v>1056</v>
      </c>
      <c r="B1335" t="s">
        <v>643</v>
      </c>
      <c r="D1335" t="s">
        <v>573</v>
      </c>
    </row>
    <row r="1336" spans="1:5">
      <c r="A1336" t="s">
        <v>1056</v>
      </c>
      <c r="B1336" t="s">
        <v>643</v>
      </c>
      <c r="D1336" t="s">
        <v>1061</v>
      </c>
    </row>
    <row r="1337" spans="1:5">
      <c r="A1337" t="s">
        <v>1056</v>
      </c>
      <c r="B1337" t="s">
        <v>643</v>
      </c>
      <c r="D1337" t="s">
        <v>972</v>
      </c>
    </row>
    <row r="1338" spans="1:5">
      <c r="A1338" t="s">
        <v>1056</v>
      </c>
      <c r="B1338" t="s">
        <v>643</v>
      </c>
      <c r="D1338" t="s">
        <v>905</v>
      </c>
      <c r="E1338" t="s">
        <v>170</v>
      </c>
    </row>
    <row r="1339" spans="1:5">
      <c r="A1339" t="s">
        <v>1056</v>
      </c>
      <c r="B1339" t="s">
        <v>643</v>
      </c>
      <c r="D1339" t="s">
        <v>906</v>
      </c>
    </row>
    <row r="1340" spans="1:5">
      <c r="A1340" t="s">
        <v>1056</v>
      </c>
      <c r="B1340" t="s">
        <v>643</v>
      </c>
      <c r="D1340" t="s">
        <v>907</v>
      </c>
      <c r="E1340" t="s">
        <v>170</v>
      </c>
    </row>
    <row r="1341" spans="1:5">
      <c r="A1341" t="s">
        <v>1056</v>
      </c>
      <c r="B1341" t="s">
        <v>643</v>
      </c>
      <c r="D1341" t="s">
        <v>376</v>
      </c>
      <c r="E1341" t="s">
        <v>170</v>
      </c>
    </row>
    <row r="1342" spans="1:5">
      <c r="A1342" t="s">
        <v>1056</v>
      </c>
      <c r="B1342" t="s">
        <v>643</v>
      </c>
      <c r="D1342" t="s">
        <v>973</v>
      </c>
      <c r="E1342" t="s">
        <v>170</v>
      </c>
    </row>
    <row r="1343" spans="1:5">
      <c r="A1343" t="s">
        <v>1056</v>
      </c>
      <c r="B1343" t="s">
        <v>643</v>
      </c>
      <c r="D1343" t="s">
        <v>974</v>
      </c>
    </row>
    <row r="1344" spans="1:5">
      <c r="A1344" t="s">
        <v>1056</v>
      </c>
      <c r="B1344" t="s">
        <v>643</v>
      </c>
      <c r="D1344" t="s">
        <v>574</v>
      </c>
    </row>
    <row r="1345" spans="1:5">
      <c r="A1345" t="s">
        <v>1056</v>
      </c>
      <c r="B1345" t="s">
        <v>643</v>
      </c>
      <c r="D1345" t="s">
        <v>575</v>
      </c>
    </row>
    <row r="1346" spans="1:5">
      <c r="A1346" t="s">
        <v>1056</v>
      </c>
      <c r="B1346" t="s">
        <v>643</v>
      </c>
      <c r="D1346" t="s">
        <v>576</v>
      </c>
    </row>
    <row r="1347" spans="1:5">
      <c r="A1347" t="s">
        <v>1056</v>
      </c>
      <c r="B1347" t="s">
        <v>643</v>
      </c>
      <c r="D1347" t="s">
        <v>577</v>
      </c>
    </row>
    <row r="1348" spans="1:5">
      <c r="A1348" t="s">
        <v>1056</v>
      </c>
      <c r="B1348" t="s">
        <v>643</v>
      </c>
      <c r="D1348" t="s">
        <v>578</v>
      </c>
    </row>
    <row r="1349" spans="1:5">
      <c r="A1349" t="s">
        <v>1056</v>
      </c>
      <c r="B1349" t="s">
        <v>643</v>
      </c>
      <c r="D1349" t="s">
        <v>579</v>
      </c>
    </row>
    <row r="1350" spans="1:5">
      <c r="A1350" t="s">
        <v>1056</v>
      </c>
      <c r="B1350" t="s">
        <v>643</v>
      </c>
      <c r="D1350" t="s">
        <v>580</v>
      </c>
    </row>
    <row r="1351" spans="1:5">
      <c r="A1351" t="s">
        <v>1056</v>
      </c>
      <c r="B1351" t="s">
        <v>643</v>
      </c>
      <c r="D1351" t="s">
        <v>976</v>
      </c>
    </row>
    <row r="1352" spans="1:5">
      <c r="A1352" t="s">
        <v>1056</v>
      </c>
      <c r="B1352" t="s">
        <v>643</v>
      </c>
      <c r="D1352" t="s">
        <v>977</v>
      </c>
    </row>
    <row r="1353" spans="1:5">
      <c r="A1353" t="s">
        <v>1056</v>
      </c>
      <c r="B1353" t="s">
        <v>643</v>
      </c>
      <c r="D1353" t="s">
        <v>978</v>
      </c>
    </row>
    <row r="1354" spans="1:5">
      <c r="A1354" t="s">
        <v>1056</v>
      </c>
      <c r="B1354" t="s">
        <v>643</v>
      </c>
      <c r="D1354" t="s">
        <v>581</v>
      </c>
    </row>
    <row r="1355" spans="1:5">
      <c r="A1355" t="s">
        <v>1056</v>
      </c>
      <c r="B1355" t="s">
        <v>643</v>
      </c>
      <c r="D1355" t="s">
        <v>911</v>
      </c>
    </row>
    <row r="1356" spans="1:5">
      <c r="A1356" t="s">
        <v>1056</v>
      </c>
      <c r="B1356" t="s">
        <v>643</v>
      </c>
      <c r="D1356" t="s">
        <v>582</v>
      </c>
    </row>
    <row r="1357" spans="1:5">
      <c r="A1357" t="s">
        <v>1056</v>
      </c>
      <c r="B1357" t="s">
        <v>643</v>
      </c>
      <c r="D1357" t="s">
        <v>583</v>
      </c>
    </row>
    <row r="1358" spans="1:5">
      <c r="A1358" t="s">
        <v>1056</v>
      </c>
      <c r="B1358" t="s">
        <v>643</v>
      </c>
      <c r="D1358" t="s">
        <v>584</v>
      </c>
    </row>
    <row r="1359" spans="1:5">
      <c r="A1359" t="s">
        <v>1056</v>
      </c>
      <c r="B1359" t="s">
        <v>643</v>
      </c>
      <c r="D1359" t="s">
        <v>585</v>
      </c>
      <c r="E1359" t="s">
        <v>170</v>
      </c>
    </row>
    <row r="1360" spans="1:5">
      <c r="A1360" t="s">
        <v>1056</v>
      </c>
      <c r="B1360" t="s">
        <v>643</v>
      </c>
      <c r="D1360" t="s">
        <v>586</v>
      </c>
      <c r="E1360" t="s">
        <v>170</v>
      </c>
    </row>
    <row r="1361" spans="1:5">
      <c r="A1361" t="s">
        <v>1056</v>
      </c>
      <c r="B1361" t="s">
        <v>643</v>
      </c>
      <c r="D1361" t="s">
        <v>587</v>
      </c>
    </row>
    <row r="1362" spans="1:5">
      <c r="A1362" t="s">
        <v>1056</v>
      </c>
      <c r="B1362" t="s">
        <v>643</v>
      </c>
      <c r="D1362" t="s">
        <v>588</v>
      </c>
      <c r="E1362" t="s">
        <v>170</v>
      </c>
    </row>
    <row r="1363" spans="1:5">
      <c r="A1363" t="s">
        <v>1056</v>
      </c>
      <c r="B1363" t="s">
        <v>643</v>
      </c>
      <c r="D1363" t="s">
        <v>984</v>
      </c>
      <c r="E1363" t="s">
        <v>170</v>
      </c>
    </row>
    <row r="1364" spans="1:5">
      <c r="A1364" t="s">
        <v>1056</v>
      </c>
      <c r="B1364" t="s">
        <v>643</v>
      </c>
      <c r="D1364" t="s">
        <v>589</v>
      </c>
    </row>
    <row r="1365" spans="1:5">
      <c r="A1365" t="s">
        <v>1056</v>
      </c>
      <c r="B1365" t="s">
        <v>643</v>
      </c>
      <c r="D1365" t="s">
        <v>590</v>
      </c>
    </row>
    <row r="1366" spans="1:5">
      <c r="A1366" t="s">
        <v>1056</v>
      </c>
      <c r="B1366" t="s">
        <v>643</v>
      </c>
      <c r="D1366" t="s">
        <v>985</v>
      </c>
      <c r="E1366" t="s">
        <v>170</v>
      </c>
    </row>
    <row r="1367" spans="1:5">
      <c r="A1367" t="s">
        <v>1056</v>
      </c>
      <c r="B1367" t="s">
        <v>643</v>
      </c>
      <c r="D1367" t="s">
        <v>926</v>
      </c>
      <c r="E1367" t="s">
        <v>170</v>
      </c>
    </row>
    <row r="1368" spans="1:5">
      <c r="A1368" t="s">
        <v>1056</v>
      </c>
      <c r="B1368" t="s">
        <v>643</v>
      </c>
      <c r="D1368" t="s">
        <v>1058</v>
      </c>
      <c r="E1368" t="s">
        <v>170</v>
      </c>
    </row>
    <row r="1369" spans="1:5">
      <c r="A1369" t="s">
        <v>1056</v>
      </c>
      <c r="B1369" t="s">
        <v>643</v>
      </c>
      <c r="D1369" t="s">
        <v>971</v>
      </c>
      <c r="E1369" t="s">
        <v>170</v>
      </c>
    </row>
    <row r="1370" spans="1:5">
      <c r="A1370" t="s">
        <v>1056</v>
      </c>
      <c r="B1370" t="s">
        <v>643</v>
      </c>
      <c r="D1370" t="s">
        <v>591</v>
      </c>
      <c r="E1370" t="s">
        <v>170</v>
      </c>
    </row>
    <row r="1371" spans="1:5">
      <c r="A1371" t="s">
        <v>1056</v>
      </c>
      <c r="B1371" t="s">
        <v>643</v>
      </c>
      <c r="D1371" t="s">
        <v>901</v>
      </c>
      <c r="E1371" t="s">
        <v>170</v>
      </c>
    </row>
    <row r="1372" spans="1:5">
      <c r="A1372" t="s">
        <v>1056</v>
      </c>
      <c r="B1372" t="s">
        <v>643</v>
      </c>
      <c r="D1372" t="s">
        <v>592</v>
      </c>
      <c r="E1372" t="s">
        <v>170</v>
      </c>
    </row>
    <row r="1373" spans="1:5">
      <c r="A1373" t="s">
        <v>1056</v>
      </c>
      <c r="B1373" t="s">
        <v>643</v>
      </c>
      <c r="D1373" t="s">
        <v>981</v>
      </c>
      <c r="E1373" t="s">
        <v>170</v>
      </c>
    </row>
    <row r="1374" spans="1:5">
      <c r="A1374" t="s">
        <v>1056</v>
      </c>
      <c r="B1374" t="s">
        <v>643</v>
      </c>
      <c r="D1374" t="s">
        <v>593</v>
      </c>
      <c r="E1374" t="s">
        <v>170</v>
      </c>
    </row>
    <row r="1375" spans="1:5">
      <c r="A1375" t="s">
        <v>1056</v>
      </c>
      <c r="B1375" t="s">
        <v>643</v>
      </c>
      <c r="D1375" t="s">
        <v>594</v>
      </c>
      <c r="E1375" t="s">
        <v>170</v>
      </c>
    </row>
    <row r="1376" spans="1:5">
      <c r="A1376" t="s">
        <v>1056</v>
      </c>
      <c r="B1376" t="s">
        <v>643</v>
      </c>
      <c r="D1376" t="s">
        <v>595</v>
      </c>
      <c r="E1376" t="s">
        <v>170</v>
      </c>
    </row>
    <row r="1377" spans="1:5">
      <c r="A1377" t="s">
        <v>1056</v>
      </c>
      <c r="B1377" t="s">
        <v>643</v>
      </c>
      <c r="D1377" t="s">
        <v>926</v>
      </c>
      <c r="E1377" t="s">
        <v>170</v>
      </c>
    </row>
    <row r="1378" spans="1:5">
      <c r="A1378" t="s">
        <v>1056</v>
      </c>
      <c r="B1378" t="s">
        <v>643</v>
      </c>
      <c r="D1378" t="s">
        <v>928</v>
      </c>
      <c r="E1378" t="s">
        <v>170</v>
      </c>
    </row>
    <row r="1379" spans="1:5">
      <c r="A1379" t="s">
        <v>93</v>
      </c>
      <c r="B1379" t="s">
        <v>19</v>
      </c>
      <c r="D1379" t="s">
        <v>20</v>
      </c>
    </row>
    <row r="1380" spans="1:5">
      <c r="A1380" t="s">
        <v>93</v>
      </c>
      <c r="B1380" t="s">
        <v>19</v>
      </c>
      <c r="D1380" t="s">
        <v>21</v>
      </c>
      <c r="E1380" t="s">
        <v>170</v>
      </c>
    </row>
    <row r="1381" spans="1:5">
      <c r="A1381" t="s">
        <v>93</v>
      </c>
      <c r="B1381" t="s">
        <v>19</v>
      </c>
      <c r="D1381" t="s">
        <v>570</v>
      </c>
      <c r="E1381" t="s">
        <v>170</v>
      </c>
    </row>
    <row r="1382" spans="1:5">
      <c r="A1382" t="s">
        <v>93</v>
      </c>
      <c r="B1382" t="s">
        <v>19</v>
      </c>
      <c r="D1382" t="s">
        <v>22</v>
      </c>
      <c r="E1382" t="s">
        <v>170</v>
      </c>
    </row>
    <row r="1383" spans="1:5">
      <c r="A1383" t="s">
        <v>93</v>
      </c>
      <c r="B1383" t="s">
        <v>19</v>
      </c>
      <c r="D1383" t="s">
        <v>23</v>
      </c>
      <c r="E1383" t="s">
        <v>170</v>
      </c>
    </row>
    <row r="1384" spans="1:5">
      <c r="A1384" t="s">
        <v>93</v>
      </c>
      <c r="B1384" t="s">
        <v>19</v>
      </c>
      <c r="D1384" t="s">
        <v>24</v>
      </c>
    </row>
    <row r="1385" spans="1:5">
      <c r="A1385" t="s">
        <v>93</v>
      </c>
      <c r="B1385" t="s">
        <v>19</v>
      </c>
      <c r="D1385" t="s">
        <v>25</v>
      </c>
      <c r="E1385" t="s">
        <v>170</v>
      </c>
    </row>
    <row r="1386" spans="1:5">
      <c r="A1386" t="s">
        <v>93</v>
      </c>
      <c r="B1386" t="s">
        <v>19</v>
      </c>
      <c r="D1386" t="s">
        <v>26</v>
      </c>
    </row>
    <row r="1387" spans="1:5">
      <c r="A1387" t="s">
        <v>94</v>
      </c>
      <c r="B1387" t="s">
        <v>19</v>
      </c>
      <c r="D1387" t="s">
        <v>27</v>
      </c>
      <c r="E1387" t="s">
        <v>170</v>
      </c>
    </row>
    <row r="1388" spans="1:5">
      <c r="A1388" t="s">
        <v>94</v>
      </c>
      <c r="B1388" t="s">
        <v>19</v>
      </c>
      <c r="D1388" t="s">
        <v>28</v>
      </c>
      <c r="E1388" t="s">
        <v>170</v>
      </c>
    </row>
    <row r="1389" spans="1:5">
      <c r="A1389" t="s">
        <v>94</v>
      </c>
      <c r="B1389" t="s">
        <v>19</v>
      </c>
      <c r="D1389" t="s">
        <v>968</v>
      </c>
    </row>
    <row r="1390" spans="1:5">
      <c r="A1390" t="s">
        <v>94</v>
      </c>
      <c r="B1390" t="s">
        <v>19</v>
      </c>
      <c r="D1390" t="s">
        <v>29</v>
      </c>
    </row>
    <row r="1391" spans="1:5">
      <c r="A1391" t="s">
        <v>1056</v>
      </c>
      <c r="B1391" t="s">
        <v>19</v>
      </c>
      <c r="D1391" t="s">
        <v>30</v>
      </c>
    </row>
    <row r="1392" spans="1:5">
      <c r="A1392" t="s">
        <v>1056</v>
      </c>
      <c r="B1392" t="s">
        <v>19</v>
      </c>
      <c r="D1392" t="s">
        <v>31</v>
      </c>
      <c r="E1392" t="s">
        <v>170</v>
      </c>
    </row>
    <row r="1393" spans="1:5">
      <c r="A1393" t="s">
        <v>1056</v>
      </c>
      <c r="B1393" t="s">
        <v>19</v>
      </c>
      <c r="D1393" t="s">
        <v>32</v>
      </c>
    </row>
    <row r="1394" spans="1:5">
      <c r="A1394" t="s">
        <v>1056</v>
      </c>
      <c r="B1394" t="s">
        <v>19</v>
      </c>
      <c r="D1394" t="s">
        <v>572</v>
      </c>
      <c r="E1394" t="s">
        <v>170</v>
      </c>
    </row>
    <row r="1395" spans="1:5">
      <c r="A1395" t="s">
        <v>1056</v>
      </c>
      <c r="B1395" t="s">
        <v>19</v>
      </c>
      <c r="D1395" t="s">
        <v>33</v>
      </c>
      <c r="E1395" t="s">
        <v>170</v>
      </c>
    </row>
    <row r="1396" spans="1:5">
      <c r="A1396" t="s">
        <v>1056</v>
      </c>
      <c r="B1396" t="s">
        <v>19</v>
      </c>
      <c r="D1396" t="s">
        <v>34</v>
      </c>
      <c r="E1396" t="s">
        <v>170</v>
      </c>
    </row>
    <row r="1397" spans="1:5">
      <c r="A1397" t="s">
        <v>1056</v>
      </c>
      <c r="B1397" t="s">
        <v>19</v>
      </c>
      <c r="D1397" t="s">
        <v>35</v>
      </c>
      <c r="E1397" t="s">
        <v>170</v>
      </c>
    </row>
    <row r="1398" spans="1:5">
      <c r="A1398" t="s">
        <v>1056</v>
      </c>
      <c r="B1398" t="s">
        <v>19</v>
      </c>
      <c r="D1398" t="s">
        <v>573</v>
      </c>
      <c r="E1398" t="s">
        <v>170</v>
      </c>
    </row>
    <row r="1399" spans="1:5">
      <c r="A1399" t="s">
        <v>1056</v>
      </c>
      <c r="B1399" t="s">
        <v>19</v>
      </c>
      <c r="D1399" t="s">
        <v>1061</v>
      </c>
    </row>
    <row r="1400" spans="1:5">
      <c r="A1400" t="s">
        <v>1056</v>
      </c>
      <c r="B1400" t="s">
        <v>19</v>
      </c>
      <c r="D1400" t="s">
        <v>36</v>
      </c>
    </row>
    <row r="1401" spans="1:5">
      <c r="A1401" t="s">
        <v>1056</v>
      </c>
      <c r="B1401" t="s">
        <v>19</v>
      </c>
      <c r="D1401" t="s">
        <v>972</v>
      </c>
    </row>
    <row r="1402" spans="1:5">
      <c r="A1402" t="s">
        <v>1056</v>
      </c>
      <c r="B1402" t="s">
        <v>19</v>
      </c>
      <c r="D1402" t="s">
        <v>37</v>
      </c>
      <c r="E1402" t="s">
        <v>170</v>
      </c>
    </row>
    <row r="1403" spans="1:5">
      <c r="A1403" t="s">
        <v>1056</v>
      </c>
      <c r="B1403" t="s">
        <v>19</v>
      </c>
      <c r="D1403" t="s">
        <v>906</v>
      </c>
      <c r="E1403" t="s">
        <v>170</v>
      </c>
    </row>
    <row r="1404" spans="1:5">
      <c r="A1404" t="s">
        <v>1056</v>
      </c>
      <c r="B1404" t="s">
        <v>19</v>
      </c>
      <c r="D1404" t="s">
        <v>38</v>
      </c>
    </row>
    <row r="1405" spans="1:5">
      <c r="A1405" t="s">
        <v>1056</v>
      </c>
      <c r="B1405" t="s">
        <v>19</v>
      </c>
      <c r="D1405" t="s">
        <v>39</v>
      </c>
    </row>
    <row r="1406" spans="1:5">
      <c r="A1406" t="s">
        <v>1056</v>
      </c>
      <c r="B1406" t="s">
        <v>19</v>
      </c>
      <c r="D1406" t="s">
        <v>40</v>
      </c>
      <c r="E1406" t="s">
        <v>170</v>
      </c>
    </row>
    <row r="1407" spans="1:5">
      <c r="A1407" t="s">
        <v>1056</v>
      </c>
      <c r="B1407" t="s">
        <v>19</v>
      </c>
      <c r="D1407" t="s">
        <v>974</v>
      </c>
      <c r="E1407" t="s">
        <v>170</v>
      </c>
    </row>
    <row r="1408" spans="1:5">
      <c r="A1408" t="s">
        <v>1056</v>
      </c>
      <c r="B1408" t="s">
        <v>19</v>
      </c>
      <c r="D1408" t="s">
        <v>41</v>
      </c>
    </row>
    <row r="1409" spans="1:5">
      <c r="A1409" t="s">
        <v>1056</v>
      </c>
      <c r="B1409" t="s">
        <v>19</v>
      </c>
      <c r="D1409" t="s">
        <v>574</v>
      </c>
      <c r="E1409" t="s">
        <v>170</v>
      </c>
    </row>
    <row r="1410" spans="1:5">
      <c r="A1410" t="s">
        <v>1056</v>
      </c>
      <c r="B1410" t="s">
        <v>19</v>
      </c>
      <c r="D1410" t="s">
        <v>575</v>
      </c>
    </row>
    <row r="1411" spans="1:5">
      <c r="A1411" t="s">
        <v>1056</v>
      </c>
      <c r="B1411" t="s">
        <v>19</v>
      </c>
      <c r="D1411" t="s">
        <v>576</v>
      </c>
    </row>
    <row r="1412" spans="1:5">
      <c r="A1412" t="s">
        <v>1056</v>
      </c>
      <c r="B1412" t="s">
        <v>19</v>
      </c>
      <c r="D1412" t="s">
        <v>577</v>
      </c>
      <c r="E1412" t="s">
        <v>170</v>
      </c>
    </row>
    <row r="1413" spans="1:5">
      <c r="A1413" t="s">
        <v>1056</v>
      </c>
      <c r="B1413" t="s">
        <v>19</v>
      </c>
      <c r="D1413" t="s">
        <v>42</v>
      </c>
    </row>
    <row r="1414" spans="1:5">
      <c r="A1414" t="s">
        <v>1056</v>
      </c>
      <c r="B1414" t="s">
        <v>19</v>
      </c>
      <c r="D1414" t="s">
        <v>578</v>
      </c>
      <c r="E1414" t="s">
        <v>170</v>
      </c>
    </row>
    <row r="1415" spans="1:5">
      <c r="A1415" t="s">
        <v>1056</v>
      </c>
      <c r="B1415" t="s">
        <v>19</v>
      </c>
      <c r="D1415" t="s">
        <v>579</v>
      </c>
      <c r="E1415" t="s">
        <v>170</v>
      </c>
    </row>
    <row r="1416" spans="1:5">
      <c r="A1416" t="s">
        <v>1056</v>
      </c>
      <c r="B1416" t="s">
        <v>19</v>
      </c>
      <c r="D1416" t="s">
        <v>580</v>
      </c>
      <c r="E1416" t="s">
        <v>170</v>
      </c>
    </row>
    <row r="1417" spans="1:5">
      <c r="A1417" t="s">
        <v>1056</v>
      </c>
      <c r="B1417" t="s">
        <v>19</v>
      </c>
      <c r="D1417" t="s">
        <v>43</v>
      </c>
    </row>
    <row r="1418" spans="1:5">
      <c r="A1418" t="s">
        <v>1056</v>
      </c>
      <c r="B1418" t="s">
        <v>19</v>
      </c>
      <c r="D1418" t="s">
        <v>976</v>
      </c>
      <c r="E1418" t="s">
        <v>170</v>
      </c>
    </row>
    <row r="1419" spans="1:5">
      <c r="A1419" t="s">
        <v>1056</v>
      </c>
      <c r="B1419" t="s">
        <v>19</v>
      </c>
      <c r="D1419" t="s">
        <v>977</v>
      </c>
      <c r="E1419" t="s">
        <v>170</v>
      </c>
    </row>
    <row r="1420" spans="1:5">
      <c r="A1420" t="s">
        <v>1056</v>
      </c>
      <c r="B1420" t="s">
        <v>19</v>
      </c>
      <c r="D1420" t="s">
        <v>978</v>
      </c>
      <c r="E1420" t="s">
        <v>170</v>
      </c>
    </row>
    <row r="1421" spans="1:5">
      <c r="A1421" t="s">
        <v>1056</v>
      </c>
      <c r="B1421" t="s">
        <v>19</v>
      </c>
      <c r="D1421" t="s">
        <v>581</v>
      </c>
    </row>
    <row r="1422" spans="1:5">
      <c r="A1422" t="s">
        <v>1056</v>
      </c>
      <c r="B1422" t="s">
        <v>19</v>
      </c>
      <c r="D1422" t="s">
        <v>911</v>
      </c>
    </row>
    <row r="1423" spans="1:5">
      <c r="A1423" t="s">
        <v>1056</v>
      </c>
      <c r="B1423" t="s">
        <v>19</v>
      </c>
      <c r="D1423" t="s">
        <v>582</v>
      </c>
    </row>
    <row r="1424" spans="1:5">
      <c r="A1424" t="s">
        <v>1056</v>
      </c>
      <c r="B1424" t="s">
        <v>19</v>
      </c>
      <c r="D1424" t="s">
        <v>583</v>
      </c>
      <c r="E1424" t="s">
        <v>170</v>
      </c>
    </row>
    <row r="1425" spans="1:5">
      <c r="A1425" t="s">
        <v>1056</v>
      </c>
      <c r="B1425" t="s">
        <v>19</v>
      </c>
      <c r="D1425" t="s">
        <v>584</v>
      </c>
    </row>
    <row r="1426" spans="1:5">
      <c r="A1426" t="s">
        <v>1056</v>
      </c>
      <c r="B1426" t="s">
        <v>19</v>
      </c>
      <c r="D1426" t="s">
        <v>980</v>
      </c>
      <c r="E1426" t="s">
        <v>170</v>
      </c>
    </row>
    <row r="1427" spans="1:5">
      <c r="A1427" t="s">
        <v>1056</v>
      </c>
      <c r="B1427" t="s">
        <v>19</v>
      </c>
      <c r="D1427" t="s">
        <v>44</v>
      </c>
    </row>
    <row r="1428" spans="1:5">
      <c r="A1428" t="s">
        <v>1056</v>
      </c>
      <c r="B1428" t="s">
        <v>19</v>
      </c>
      <c r="D1428" t="s">
        <v>1064</v>
      </c>
      <c r="E1428" t="s">
        <v>170</v>
      </c>
    </row>
    <row r="1429" spans="1:5">
      <c r="A1429" t="s">
        <v>1056</v>
      </c>
      <c r="B1429" t="s">
        <v>19</v>
      </c>
      <c r="D1429" t="s">
        <v>45</v>
      </c>
      <c r="E1429" t="s">
        <v>170</v>
      </c>
    </row>
    <row r="1430" spans="1:5">
      <c r="A1430" t="s">
        <v>1056</v>
      </c>
      <c r="B1430" t="s">
        <v>19</v>
      </c>
      <c r="D1430" t="s">
        <v>46</v>
      </c>
    </row>
    <row r="1431" spans="1:5">
      <c r="A1431" t="s">
        <v>1056</v>
      </c>
      <c r="B1431" t="s">
        <v>19</v>
      </c>
      <c r="D1431" t="s">
        <v>587</v>
      </c>
    </row>
    <row r="1432" spans="1:5">
      <c r="A1432" t="s">
        <v>1056</v>
      </c>
      <c r="B1432" t="s">
        <v>19</v>
      </c>
      <c r="D1432" t="s">
        <v>47</v>
      </c>
    </row>
    <row r="1433" spans="1:5">
      <c r="A1433" t="s">
        <v>1056</v>
      </c>
      <c r="B1433" t="s">
        <v>19</v>
      </c>
      <c r="D1433" t="s">
        <v>589</v>
      </c>
    </row>
    <row r="1434" spans="1:5">
      <c r="A1434" t="s">
        <v>1056</v>
      </c>
      <c r="B1434" t="s">
        <v>19</v>
      </c>
      <c r="D1434" t="s">
        <v>48</v>
      </c>
    </row>
    <row r="1435" spans="1:5">
      <c r="A1435" t="s">
        <v>94</v>
      </c>
      <c r="B1435" t="s">
        <v>19</v>
      </c>
      <c r="D1435" t="s">
        <v>49</v>
      </c>
    </row>
    <row r="1436" spans="1:5">
      <c r="A1436" t="s">
        <v>1056</v>
      </c>
      <c r="B1436" t="s">
        <v>19</v>
      </c>
      <c r="D1436" t="s">
        <v>50</v>
      </c>
    </row>
    <row r="1437" spans="1:5">
      <c r="A1437" t="s">
        <v>1056</v>
      </c>
      <c r="B1437" t="s">
        <v>19</v>
      </c>
      <c r="D1437" t="s">
        <v>51</v>
      </c>
    </row>
    <row r="1438" spans="1:5">
      <c r="A1438" t="s">
        <v>1056</v>
      </c>
      <c r="B1438" t="s">
        <v>19</v>
      </c>
      <c r="D1438" t="s">
        <v>52</v>
      </c>
      <c r="E1438" t="s">
        <v>170</v>
      </c>
    </row>
    <row r="1439" spans="1:5">
      <c r="A1439" t="s">
        <v>1056</v>
      </c>
      <c r="B1439" t="s">
        <v>19</v>
      </c>
      <c r="D1439" t="s">
        <v>53</v>
      </c>
      <c r="E1439" t="s">
        <v>170</v>
      </c>
    </row>
    <row r="1440" spans="1:5">
      <c r="A1440" t="s">
        <v>1056</v>
      </c>
      <c r="B1440" t="s">
        <v>19</v>
      </c>
      <c r="D1440" t="s">
        <v>54</v>
      </c>
      <c r="E1440" t="s">
        <v>170</v>
      </c>
    </row>
    <row r="1441" spans="1:5">
      <c r="A1441" t="s">
        <v>1056</v>
      </c>
      <c r="B1441" t="s">
        <v>19</v>
      </c>
      <c r="D1441" t="s">
        <v>55</v>
      </c>
    </row>
    <row r="1442" spans="1:5">
      <c r="A1442" t="s">
        <v>1056</v>
      </c>
      <c r="B1442" t="s">
        <v>19</v>
      </c>
      <c r="D1442" t="s">
        <v>56</v>
      </c>
    </row>
    <row r="1443" spans="1:5">
      <c r="A1443" t="s">
        <v>1056</v>
      </c>
      <c r="B1443" t="s">
        <v>19</v>
      </c>
      <c r="D1443" t="s">
        <v>57</v>
      </c>
    </row>
    <row r="1444" spans="1:5">
      <c r="A1444" t="s">
        <v>93</v>
      </c>
      <c r="B1444" t="s">
        <v>776</v>
      </c>
      <c r="D1444" t="s">
        <v>777</v>
      </c>
    </row>
    <row r="1445" spans="1:5">
      <c r="A1445" t="s">
        <v>93</v>
      </c>
      <c r="B1445" t="s">
        <v>776</v>
      </c>
      <c r="D1445" t="s">
        <v>778</v>
      </c>
    </row>
    <row r="1446" spans="1:5">
      <c r="A1446" t="s">
        <v>93</v>
      </c>
      <c r="B1446" t="s">
        <v>776</v>
      </c>
      <c r="D1446" t="s">
        <v>942</v>
      </c>
    </row>
    <row r="1447" spans="1:5">
      <c r="A1447" t="s">
        <v>94</v>
      </c>
      <c r="B1447" t="s">
        <v>776</v>
      </c>
      <c r="D1447" t="s">
        <v>779</v>
      </c>
    </row>
    <row r="1448" spans="1:5">
      <c r="A1448" t="s">
        <v>94</v>
      </c>
      <c r="B1448" t="s">
        <v>776</v>
      </c>
      <c r="D1448" t="s">
        <v>780</v>
      </c>
    </row>
    <row r="1449" spans="1:5">
      <c r="A1449" t="s">
        <v>94</v>
      </c>
      <c r="B1449" t="s">
        <v>776</v>
      </c>
      <c r="D1449" t="s">
        <v>781</v>
      </c>
    </row>
    <row r="1450" spans="1:5">
      <c r="A1450" t="s">
        <v>94</v>
      </c>
      <c r="B1450" t="s">
        <v>776</v>
      </c>
      <c r="D1450" t="s">
        <v>782</v>
      </c>
    </row>
    <row r="1451" spans="1:5">
      <c r="A1451" t="s">
        <v>94</v>
      </c>
      <c r="B1451" t="s">
        <v>776</v>
      </c>
      <c r="D1451" t="s">
        <v>783</v>
      </c>
      <c r="E1451" t="s">
        <v>170</v>
      </c>
    </row>
    <row r="1452" spans="1:5">
      <c r="A1452" t="s">
        <v>94</v>
      </c>
      <c r="B1452" t="s">
        <v>776</v>
      </c>
      <c r="D1452" t="s">
        <v>784</v>
      </c>
    </row>
    <row r="1453" spans="1:5">
      <c r="A1453" t="s">
        <v>94</v>
      </c>
      <c r="B1453" t="s">
        <v>776</v>
      </c>
      <c r="D1453" t="s">
        <v>785</v>
      </c>
    </row>
    <row r="1454" spans="1:5">
      <c r="A1454" t="s">
        <v>94</v>
      </c>
      <c r="B1454" t="s">
        <v>776</v>
      </c>
      <c r="D1454" t="s">
        <v>786</v>
      </c>
    </row>
    <row r="1455" spans="1:5">
      <c r="A1455" t="s">
        <v>1056</v>
      </c>
      <c r="B1455" t="s">
        <v>776</v>
      </c>
      <c r="D1455" t="s">
        <v>30</v>
      </c>
      <c r="E1455" t="s">
        <v>170</v>
      </c>
    </row>
    <row r="1456" spans="1:5">
      <c r="A1456" t="s">
        <v>1056</v>
      </c>
      <c r="B1456" t="s">
        <v>776</v>
      </c>
      <c r="D1456" t="s">
        <v>787</v>
      </c>
      <c r="E1456" t="s">
        <v>170</v>
      </c>
    </row>
    <row r="1457" spans="1:5">
      <c r="A1457" t="s">
        <v>1056</v>
      </c>
      <c r="B1457" t="s">
        <v>776</v>
      </c>
      <c r="D1457" t="s">
        <v>1061</v>
      </c>
      <c r="E1457" t="s">
        <v>170</v>
      </c>
    </row>
    <row r="1458" spans="1:5">
      <c r="A1458" t="s">
        <v>1056</v>
      </c>
      <c r="B1458" t="s">
        <v>776</v>
      </c>
      <c r="D1458" t="s">
        <v>972</v>
      </c>
    </row>
    <row r="1459" spans="1:5">
      <c r="A1459" t="s">
        <v>1056</v>
      </c>
      <c r="B1459" t="s">
        <v>776</v>
      </c>
      <c r="D1459" t="s">
        <v>788</v>
      </c>
      <c r="E1459" t="s">
        <v>170</v>
      </c>
    </row>
    <row r="1460" spans="1:5">
      <c r="A1460" t="s">
        <v>1056</v>
      </c>
      <c r="B1460" t="s">
        <v>776</v>
      </c>
      <c r="D1460" t="s">
        <v>38</v>
      </c>
    </row>
    <row r="1461" spans="1:5">
      <c r="A1461" t="s">
        <v>1056</v>
      </c>
      <c r="B1461" t="s">
        <v>776</v>
      </c>
      <c r="D1461" t="s">
        <v>789</v>
      </c>
      <c r="E1461" t="s">
        <v>170</v>
      </c>
    </row>
    <row r="1462" spans="1:5">
      <c r="A1462" t="s">
        <v>1056</v>
      </c>
      <c r="B1462" t="s">
        <v>776</v>
      </c>
      <c r="D1462" t="s">
        <v>575</v>
      </c>
    </row>
    <row r="1463" spans="1:5">
      <c r="A1463" t="s">
        <v>1056</v>
      </c>
      <c r="B1463" t="s">
        <v>776</v>
      </c>
      <c r="D1463" t="s">
        <v>576</v>
      </c>
      <c r="E1463" t="s">
        <v>170</v>
      </c>
    </row>
    <row r="1464" spans="1:5">
      <c r="A1464" t="s">
        <v>1056</v>
      </c>
      <c r="B1464" t="s">
        <v>776</v>
      </c>
      <c r="D1464" t="s">
        <v>790</v>
      </c>
      <c r="E1464" t="s">
        <v>170</v>
      </c>
    </row>
    <row r="1465" spans="1:5">
      <c r="A1465" t="s">
        <v>1056</v>
      </c>
      <c r="B1465" t="s">
        <v>776</v>
      </c>
      <c r="D1465" t="s">
        <v>791</v>
      </c>
    </row>
    <row r="1466" spans="1:5">
      <c r="A1466" t="s">
        <v>1056</v>
      </c>
      <c r="B1466" t="s">
        <v>776</v>
      </c>
      <c r="D1466" t="s">
        <v>911</v>
      </c>
    </row>
    <row r="1467" spans="1:5">
      <c r="A1467" t="s">
        <v>1056</v>
      </c>
      <c r="B1467" t="s">
        <v>776</v>
      </c>
      <c r="D1467" t="s">
        <v>584</v>
      </c>
    </row>
    <row r="1468" spans="1:5">
      <c r="A1468" t="s">
        <v>1056</v>
      </c>
      <c r="B1468" t="s">
        <v>776</v>
      </c>
      <c r="D1468" t="s">
        <v>792</v>
      </c>
      <c r="E1468" t="s">
        <v>170</v>
      </c>
    </row>
    <row r="1469" spans="1:5">
      <c r="A1469" t="s">
        <v>1056</v>
      </c>
      <c r="B1469" t="s">
        <v>776</v>
      </c>
      <c r="D1469" t="s">
        <v>793</v>
      </c>
    </row>
    <row r="1470" spans="1:5">
      <c r="A1470" t="s">
        <v>1056</v>
      </c>
      <c r="B1470" t="s">
        <v>776</v>
      </c>
      <c r="D1470" t="s">
        <v>794</v>
      </c>
      <c r="E1470" t="s">
        <v>170</v>
      </c>
    </row>
    <row r="1471" spans="1:5">
      <c r="A1471" t="s">
        <v>1056</v>
      </c>
      <c r="B1471" t="s">
        <v>776</v>
      </c>
      <c r="D1471" t="s">
        <v>795</v>
      </c>
      <c r="E1471" t="s">
        <v>170</v>
      </c>
    </row>
    <row r="1472" spans="1:5">
      <c r="A1472" t="s">
        <v>1056</v>
      </c>
      <c r="B1472" t="s">
        <v>776</v>
      </c>
      <c r="D1472" t="s">
        <v>46</v>
      </c>
      <c r="E1472" t="s">
        <v>170</v>
      </c>
    </row>
    <row r="1473" spans="1:5">
      <c r="A1473" t="s">
        <v>1056</v>
      </c>
      <c r="B1473" t="s">
        <v>776</v>
      </c>
      <c r="D1473" t="s">
        <v>48</v>
      </c>
    </row>
    <row r="1474" spans="1:5">
      <c r="A1474" t="s">
        <v>1056</v>
      </c>
      <c r="B1474" t="s">
        <v>776</v>
      </c>
      <c r="D1474" t="s">
        <v>796</v>
      </c>
      <c r="E1474" t="s">
        <v>170</v>
      </c>
    </row>
    <row r="1475" spans="1:5">
      <c r="A1475" t="s">
        <v>1056</v>
      </c>
      <c r="B1475" t="s">
        <v>776</v>
      </c>
      <c r="D1475" t="s">
        <v>49</v>
      </c>
      <c r="E1475" t="s">
        <v>170</v>
      </c>
    </row>
    <row r="1476" spans="1:5">
      <c r="A1476" t="s">
        <v>1056</v>
      </c>
      <c r="B1476" t="s">
        <v>776</v>
      </c>
      <c r="D1476" t="s">
        <v>50</v>
      </c>
    </row>
    <row r="1477" spans="1:5">
      <c r="A1477" t="s">
        <v>1056</v>
      </c>
      <c r="B1477" t="s">
        <v>776</v>
      </c>
      <c r="D1477" t="s">
        <v>51</v>
      </c>
    </row>
    <row r="1478" spans="1:5">
      <c r="A1478" t="s">
        <v>1056</v>
      </c>
      <c r="B1478" t="s">
        <v>776</v>
      </c>
      <c r="D1478" t="s">
        <v>55</v>
      </c>
      <c r="E1478" t="s">
        <v>170</v>
      </c>
    </row>
    <row r="1479" spans="1:5">
      <c r="A1479" t="s">
        <v>1056</v>
      </c>
      <c r="B1479" t="s">
        <v>776</v>
      </c>
      <c r="D1479" t="s">
        <v>797</v>
      </c>
      <c r="E1479" t="s">
        <v>170</v>
      </c>
    </row>
    <row r="1480" spans="1:5">
      <c r="A1480" t="s">
        <v>1056</v>
      </c>
      <c r="B1480" t="s">
        <v>776</v>
      </c>
      <c r="D1480" t="s">
        <v>798</v>
      </c>
    </row>
    <row r="1481" spans="1:5">
      <c r="A1481" t="s">
        <v>1056</v>
      </c>
      <c r="B1481" t="s">
        <v>183</v>
      </c>
      <c r="D1481" t="s">
        <v>184</v>
      </c>
    </row>
    <row r="1482" spans="1:5">
      <c r="A1482" t="s">
        <v>1056</v>
      </c>
      <c r="B1482" t="s">
        <v>183</v>
      </c>
      <c r="D1482" t="s">
        <v>36</v>
      </c>
    </row>
    <row r="1483" spans="1:5">
      <c r="A1483" t="s">
        <v>1056</v>
      </c>
      <c r="B1483" t="s">
        <v>183</v>
      </c>
      <c r="D1483" t="s">
        <v>972</v>
      </c>
    </row>
    <row r="1484" spans="1:5">
      <c r="A1484" t="s">
        <v>1056</v>
      </c>
      <c r="B1484" t="s">
        <v>183</v>
      </c>
      <c r="D1484" t="s">
        <v>185</v>
      </c>
    </row>
    <row r="1485" spans="1:5">
      <c r="A1485" t="s">
        <v>1056</v>
      </c>
      <c r="B1485" t="s">
        <v>183</v>
      </c>
      <c r="D1485" t="s">
        <v>186</v>
      </c>
    </row>
    <row r="1486" spans="1:5">
      <c r="A1486" t="s">
        <v>1056</v>
      </c>
      <c r="B1486" t="s">
        <v>183</v>
      </c>
      <c r="D1486" t="s">
        <v>38</v>
      </c>
      <c r="E1486" t="s">
        <v>170</v>
      </c>
    </row>
    <row r="1487" spans="1:5">
      <c r="A1487" t="s">
        <v>1056</v>
      </c>
      <c r="B1487" t="s">
        <v>183</v>
      </c>
      <c r="D1487" t="s">
        <v>187</v>
      </c>
    </row>
    <row r="1488" spans="1:5">
      <c r="A1488" t="s">
        <v>1056</v>
      </c>
      <c r="B1488" t="s">
        <v>183</v>
      </c>
      <c r="D1488" t="s">
        <v>188</v>
      </c>
    </row>
    <row r="1489" spans="1:5">
      <c r="A1489" t="s">
        <v>1056</v>
      </c>
      <c r="B1489" t="s">
        <v>183</v>
      </c>
      <c r="D1489" t="s">
        <v>189</v>
      </c>
    </row>
    <row r="1490" spans="1:5">
      <c r="A1490" t="s">
        <v>1056</v>
      </c>
      <c r="B1490" t="s">
        <v>183</v>
      </c>
      <c r="D1490" t="s">
        <v>190</v>
      </c>
    </row>
    <row r="1491" spans="1:5">
      <c r="A1491" t="s">
        <v>1056</v>
      </c>
      <c r="B1491" t="s">
        <v>183</v>
      </c>
      <c r="D1491" t="s">
        <v>191</v>
      </c>
    </row>
    <row r="1492" spans="1:5">
      <c r="A1492" t="s">
        <v>1056</v>
      </c>
      <c r="B1492" t="s">
        <v>183</v>
      </c>
      <c r="D1492" t="s">
        <v>911</v>
      </c>
      <c r="E1492" t="s">
        <v>821</v>
      </c>
    </row>
    <row r="1493" spans="1:5">
      <c r="A1493" t="s">
        <v>1056</v>
      </c>
      <c r="B1493" t="s">
        <v>183</v>
      </c>
      <c r="D1493" t="s">
        <v>584</v>
      </c>
    </row>
    <row r="1494" spans="1:5">
      <c r="A1494" t="s">
        <v>1056</v>
      </c>
      <c r="B1494" t="s">
        <v>183</v>
      </c>
      <c r="D1494" t="s">
        <v>793</v>
      </c>
    </row>
    <row r="1495" spans="1:5">
      <c r="A1495" t="s">
        <v>1056</v>
      </c>
      <c r="B1495" t="s">
        <v>183</v>
      </c>
      <c r="D1495" t="s">
        <v>192</v>
      </c>
      <c r="E1495" t="s">
        <v>821</v>
      </c>
    </row>
    <row r="1496" spans="1:5">
      <c r="A1496" t="s">
        <v>1056</v>
      </c>
      <c r="B1496" t="s">
        <v>183</v>
      </c>
      <c r="D1496" t="s">
        <v>193</v>
      </c>
      <c r="E1496" t="s">
        <v>821</v>
      </c>
    </row>
    <row r="1497" spans="1:5">
      <c r="A1497" t="s">
        <v>1056</v>
      </c>
      <c r="B1497" t="s">
        <v>183</v>
      </c>
      <c r="D1497" t="s">
        <v>194</v>
      </c>
    </row>
    <row r="1498" spans="1:5">
      <c r="A1498" t="s">
        <v>1056</v>
      </c>
      <c r="B1498" t="s">
        <v>183</v>
      </c>
      <c r="D1498" t="s">
        <v>48</v>
      </c>
      <c r="E1498" t="s">
        <v>821</v>
      </c>
    </row>
    <row r="1499" spans="1:5">
      <c r="A1499" t="s">
        <v>1056</v>
      </c>
      <c r="B1499" t="s">
        <v>183</v>
      </c>
      <c r="D1499" t="s">
        <v>50</v>
      </c>
      <c r="E1499" t="s">
        <v>821</v>
      </c>
    </row>
    <row r="1500" spans="1:5">
      <c r="A1500" t="s">
        <v>1056</v>
      </c>
      <c r="B1500" t="s">
        <v>183</v>
      </c>
      <c r="D1500" t="s">
        <v>51</v>
      </c>
      <c r="E1500" t="s">
        <v>821</v>
      </c>
    </row>
    <row r="1501" spans="1:5">
      <c r="A1501" t="s">
        <v>1056</v>
      </c>
      <c r="B1501" t="s">
        <v>183</v>
      </c>
      <c r="D1501" t="s">
        <v>195</v>
      </c>
      <c r="E1501" t="s">
        <v>170</v>
      </c>
    </row>
    <row r="1502" spans="1:5">
      <c r="A1502" t="s">
        <v>1056</v>
      </c>
      <c r="B1502" t="s">
        <v>183</v>
      </c>
      <c r="D1502" t="s">
        <v>196</v>
      </c>
      <c r="E1502" t="s">
        <v>821</v>
      </c>
    </row>
    <row r="1503" spans="1:5">
      <c r="A1503" t="s">
        <v>216</v>
      </c>
      <c r="B1503" t="s">
        <v>183</v>
      </c>
      <c r="C1503">
        <v>1</v>
      </c>
      <c r="D1503" t="s">
        <v>197</v>
      </c>
    </row>
    <row r="1504" spans="1:5">
      <c r="A1504" t="s">
        <v>216</v>
      </c>
      <c r="B1504" t="s">
        <v>183</v>
      </c>
      <c r="C1504">
        <v>1</v>
      </c>
      <c r="D1504" t="s">
        <v>198</v>
      </c>
    </row>
    <row r="1505" spans="1:5">
      <c r="A1505" t="s">
        <v>216</v>
      </c>
      <c r="B1505" t="s">
        <v>183</v>
      </c>
      <c r="C1505">
        <v>1</v>
      </c>
      <c r="D1505" t="s">
        <v>199</v>
      </c>
      <c r="E1505" t="s">
        <v>821</v>
      </c>
    </row>
    <row r="1506" spans="1:5">
      <c r="A1506" t="s">
        <v>216</v>
      </c>
      <c r="B1506" t="s">
        <v>183</v>
      </c>
      <c r="C1506">
        <v>1</v>
      </c>
      <c r="D1506" t="s">
        <v>200</v>
      </c>
    </row>
    <row r="1507" spans="1:5">
      <c r="A1507" t="s">
        <v>216</v>
      </c>
      <c r="B1507" t="s">
        <v>183</v>
      </c>
      <c r="C1507">
        <v>1</v>
      </c>
      <c r="D1507" t="s">
        <v>201</v>
      </c>
    </row>
    <row r="1508" spans="1:5">
      <c r="A1508" t="s">
        <v>216</v>
      </c>
      <c r="B1508" t="s">
        <v>183</v>
      </c>
      <c r="C1508">
        <v>1</v>
      </c>
      <c r="D1508" t="s">
        <v>202</v>
      </c>
      <c r="E1508" t="s">
        <v>821</v>
      </c>
    </row>
    <row r="1509" spans="1:5">
      <c r="A1509" t="s">
        <v>216</v>
      </c>
      <c r="B1509" t="s">
        <v>183</v>
      </c>
      <c r="C1509">
        <v>1</v>
      </c>
      <c r="D1509" t="s">
        <v>203</v>
      </c>
    </row>
    <row r="1510" spans="1:5">
      <c r="A1510" t="s">
        <v>216</v>
      </c>
      <c r="B1510" t="s">
        <v>183</v>
      </c>
      <c r="C1510">
        <v>3</v>
      </c>
      <c r="D1510" t="s">
        <v>204</v>
      </c>
      <c r="E1510" t="s">
        <v>821</v>
      </c>
    </row>
    <row r="1511" spans="1:5">
      <c r="A1511" t="s">
        <v>216</v>
      </c>
      <c r="B1511" t="s">
        <v>183</v>
      </c>
      <c r="C1511">
        <v>3</v>
      </c>
      <c r="D1511" t="s">
        <v>205</v>
      </c>
      <c r="E1511" t="s">
        <v>821</v>
      </c>
    </row>
    <row r="1512" spans="1:5">
      <c r="A1512" t="s">
        <v>216</v>
      </c>
      <c r="B1512" t="s">
        <v>183</v>
      </c>
      <c r="C1512">
        <v>6</v>
      </c>
      <c r="D1512" t="s">
        <v>206</v>
      </c>
      <c r="E1512" t="s">
        <v>821</v>
      </c>
    </row>
    <row r="1513" spans="1:5">
      <c r="A1513" t="s">
        <v>216</v>
      </c>
      <c r="B1513" t="s">
        <v>183</v>
      </c>
      <c r="C1513">
        <v>6</v>
      </c>
      <c r="D1513" t="s">
        <v>207</v>
      </c>
    </row>
    <row r="1514" spans="1:5">
      <c r="A1514" t="s">
        <v>216</v>
      </c>
      <c r="B1514" t="s">
        <v>183</v>
      </c>
      <c r="C1514">
        <v>6</v>
      </c>
      <c r="D1514" t="s">
        <v>208</v>
      </c>
    </row>
    <row r="1515" spans="1:5">
      <c r="A1515" t="s">
        <v>216</v>
      </c>
      <c r="B1515" t="s">
        <v>183</v>
      </c>
      <c r="C1515">
        <v>7</v>
      </c>
      <c r="D1515" t="s">
        <v>209</v>
      </c>
      <c r="E1515" t="s">
        <v>821</v>
      </c>
    </row>
    <row r="1516" spans="1:5">
      <c r="A1516" t="s">
        <v>216</v>
      </c>
      <c r="B1516" t="s">
        <v>183</v>
      </c>
      <c r="C1516">
        <v>8</v>
      </c>
      <c r="D1516" t="s">
        <v>210</v>
      </c>
      <c r="E1516" t="s">
        <v>821</v>
      </c>
    </row>
    <row r="1517" spans="1:5">
      <c r="A1517" t="s">
        <v>216</v>
      </c>
      <c r="B1517" t="s">
        <v>183</v>
      </c>
      <c r="C1517">
        <v>9</v>
      </c>
      <c r="D1517" t="s">
        <v>211</v>
      </c>
      <c r="E1517" t="s">
        <v>821</v>
      </c>
    </row>
    <row r="1518" spans="1:5">
      <c r="A1518" t="s">
        <v>216</v>
      </c>
      <c r="B1518" t="s">
        <v>183</v>
      </c>
      <c r="C1518">
        <v>9</v>
      </c>
      <c r="D1518" t="s">
        <v>212</v>
      </c>
      <c r="E1518" t="s">
        <v>821</v>
      </c>
    </row>
    <row r="1519" spans="1:5">
      <c r="A1519" t="s">
        <v>216</v>
      </c>
      <c r="B1519" t="s">
        <v>183</v>
      </c>
      <c r="C1519">
        <v>9</v>
      </c>
      <c r="D1519" t="s">
        <v>213</v>
      </c>
      <c r="E1519" t="s">
        <v>821</v>
      </c>
    </row>
    <row r="1520" spans="1:5">
      <c r="A1520" t="s">
        <v>216</v>
      </c>
      <c r="B1520" t="s">
        <v>183</v>
      </c>
      <c r="C1520">
        <v>11</v>
      </c>
      <c r="D1520" t="s">
        <v>214</v>
      </c>
      <c r="E1520" t="s">
        <v>821</v>
      </c>
    </row>
    <row r="1521" spans="1:5">
      <c r="A1521" t="s">
        <v>216</v>
      </c>
      <c r="B1521" t="s">
        <v>183</v>
      </c>
      <c r="C1521">
        <v>13</v>
      </c>
      <c r="D1521" t="s">
        <v>215</v>
      </c>
      <c r="E1521" t="s">
        <v>821</v>
      </c>
    </row>
    <row r="1522" spans="1:5">
      <c r="A1522" t="s">
        <v>217</v>
      </c>
      <c r="B1522" t="s">
        <v>183</v>
      </c>
      <c r="C1522">
        <v>1</v>
      </c>
      <c r="D1522" t="s">
        <v>218</v>
      </c>
      <c r="E1522" t="s">
        <v>821</v>
      </c>
    </row>
    <row r="1523" spans="1:5">
      <c r="A1523" t="s">
        <v>217</v>
      </c>
      <c r="B1523" t="s">
        <v>183</v>
      </c>
      <c r="C1523">
        <v>1</v>
      </c>
      <c r="D1523" t="s">
        <v>219</v>
      </c>
    </row>
    <row r="1524" spans="1:5">
      <c r="A1524" t="s">
        <v>217</v>
      </c>
      <c r="B1524" t="s">
        <v>183</v>
      </c>
      <c r="C1524">
        <v>1</v>
      </c>
      <c r="D1524" t="s">
        <v>220</v>
      </c>
    </row>
    <row r="1525" spans="1:5">
      <c r="A1525" t="s">
        <v>217</v>
      </c>
      <c r="B1525" t="s">
        <v>183</v>
      </c>
      <c r="C1525">
        <v>1</v>
      </c>
      <c r="D1525" t="s">
        <v>221</v>
      </c>
    </row>
    <row r="1526" spans="1:5">
      <c r="A1526" t="s">
        <v>217</v>
      </c>
      <c r="B1526" t="s">
        <v>183</v>
      </c>
      <c r="C1526">
        <v>1</v>
      </c>
      <c r="D1526" t="s">
        <v>222</v>
      </c>
    </row>
    <row r="1527" spans="1:5">
      <c r="A1527" t="s">
        <v>217</v>
      </c>
      <c r="B1527" t="s">
        <v>183</v>
      </c>
      <c r="C1527">
        <v>1</v>
      </c>
      <c r="D1527" t="s">
        <v>223</v>
      </c>
    </row>
    <row r="1528" spans="1:5">
      <c r="A1528" t="s">
        <v>217</v>
      </c>
      <c r="B1528" t="s">
        <v>183</v>
      </c>
      <c r="C1528">
        <v>1</v>
      </c>
      <c r="D1528" t="s">
        <v>224</v>
      </c>
    </row>
    <row r="1529" spans="1:5">
      <c r="A1529" t="s">
        <v>217</v>
      </c>
      <c r="B1529" t="s">
        <v>183</v>
      </c>
      <c r="C1529">
        <v>1</v>
      </c>
      <c r="D1529" t="s">
        <v>225</v>
      </c>
    </row>
    <row r="1530" spans="1:5">
      <c r="A1530" t="s">
        <v>217</v>
      </c>
      <c r="B1530" t="s">
        <v>183</v>
      </c>
      <c r="C1530">
        <v>1</v>
      </c>
      <c r="D1530" t="s">
        <v>226</v>
      </c>
    </row>
    <row r="1531" spans="1:5">
      <c r="A1531" t="s">
        <v>217</v>
      </c>
      <c r="B1531" t="s">
        <v>183</v>
      </c>
      <c r="C1531">
        <v>1</v>
      </c>
      <c r="D1531" t="s">
        <v>227</v>
      </c>
    </row>
    <row r="1532" spans="1:5">
      <c r="A1532" t="s">
        <v>217</v>
      </c>
      <c r="B1532" t="s">
        <v>183</v>
      </c>
      <c r="C1532">
        <v>1</v>
      </c>
      <c r="D1532" t="s">
        <v>228</v>
      </c>
    </row>
    <row r="1533" spans="1:5">
      <c r="A1533" t="s">
        <v>217</v>
      </c>
      <c r="B1533" t="s">
        <v>183</v>
      </c>
      <c r="C1533">
        <v>1</v>
      </c>
      <c r="D1533" t="s">
        <v>229</v>
      </c>
    </row>
    <row r="1534" spans="1:5">
      <c r="A1534" t="s">
        <v>217</v>
      </c>
      <c r="B1534" t="s">
        <v>183</v>
      </c>
      <c r="C1534">
        <v>1</v>
      </c>
      <c r="D1534" t="s">
        <v>230</v>
      </c>
    </row>
    <row r="1535" spans="1:5">
      <c r="A1535" t="s">
        <v>217</v>
      </c>
      <c r="B1535" t="s">
        <v>183</v>
      </c>
      <c r="C1535">
        <v>1</v>
      </c>
      <c r="D1535" t="s">
        <v>231</v>
      </c>
      <c r="E1535" t="s">
        <v>821</v>
      </c>
    </row>
    <row r="1536" spans="1:5">
      <c r="A1536" t="s">
        <v>217</v>
      </c>
      <c r="B1536" t="s">
        <v>183</v>
      </c>
      <c r="C1536">
        <v>1</v>
      </c>
      <c r="D1536" t="s">
        <v>232</v>
      </c>
    </row>
    <row r="1537" spans="1:5">
      <c r="A1537" t="s">
        <v>217</v>
      </c>
      <c r="B1537" t="s">
        <v>183</v>
      </c>
      <c r="C1537">
        <v>1</v>
      </c>
      <c r="D1537" t="s">
        <v>233</v>
      </c>
    </row>
    <row r="1538" spans="1:5">
      <c r="A1538" t="s">
        <v>217</v>
      </c>
      <c r="B1538" t="s">
        <v>183</v>
      </c>
      <c r="C1538">
        <v>1</v>
      </c>
      <c r="D1538" t="s">
        <v>234</v>
      </c>
    </row>
    <row r="1539" spans="1:5">
      <c r="A1539" t="s">
        <v>217</v>
      </c>
      <c r="B1539" t="s">
        <v>183</v>
      </c>
      <c r="C1539">
        <v>3</v>
      </c>
      <c r="D1539" t="s">
        <v>235</v>
      </c>
      <c r="E1539" t="s">
        <v>821</v>
      </c>
    </row>
    <row r="1540" spans="1:5">
      <c r="A1540" t="s">
        <v>217</v>
      </c>
      <c r="B1540" t="s">
        <v>183</v>
      </c>
      <c r="C1540">
        <v>3</v>
      </c>
      <c r="D1540" t="s">
        <v>236</v>
      </c>
      <c r="E1540" t="s">
        <v>821</v>
      </c>
    </row>
    <row r="1541" spans="1:5">
      <c r="A1541" t="s">
        <v>217</v>
      </c>
      <c r="B1541" t="s">
        <v>183</v>
      </c>
      <c r="C1541">
        <v>5</v>
      </c>
      <c r="D1541" t="s">
        <v>237</v>
      </c>
    </row>
    <row r="1542" spans="1:5">
      <c r="A1542" t="s">
        <v>217</v>
      </c>
      <c r="B1542" t="s">
        <v>183</v>
      </c>
      <c r="C1542">
        <v>6</v>
      </c>
      <c r="D1542" t="s">
        <v>238</v>
      </c>
      <c r="E1542" t="s">
        <v>821</v>
      </c>
    </row>
    <row r="1543" spans="1:5">
      <c r="A1543" t="s">
        <v>217</v>
      </c>
      <c r="B1543" t="s">
        <v>183</v>
      </c>
      <c r="C1543">
        <v>6</v>
      </c>
      <c r="D1543" t="s">
        <v>239</v>
      </c>
    </row>
    <row r="1544" spans="1:5">
      <c r="A1544" t="s">
        <v>217</v>
      </c>
      <c r="B1544" t="s">
        <v>183</v>
      </c>
      <c r="C1544">
        <v>6</v>
      </c>
      <c r="D1544" t="s">
        <v>240</v>
      </c>
      <c r="E1544" t="s">
        <v>821</v>
      </c>
    </row>
    <row r="1545" spans="1:5">
      <c r="A1545" t="s">
        <v>217</v>
      </c>
      <c r="B1545" t="s">
        <v>183</v>
      </c>
      <c r="C1545">
        <v>6</v>
      </c>
      <c r="D1545" t="s">
        <v>241</v>
      </c>
    </row>
    <row r="1546" spans="1:5">
      <c r="A1546" t="s">
        <v>217</v>
      </c>
      <c r="B1546" t="s">
        <v>183</v>
      </c>
      <c r="C1546">
        <v>6</v>
      </c>
      <c r="D1546" t="s">
        <v>242</v>
      </c>
    </row>
    <row r="1547" spans="1:5">
      <c r="A1547" t="s">
        <v>217</v>
      </c>
      <c r="B1547" t="s">
        <v>183</v>
      </c>
      <c r="C1547">
        <v>6</v>
      </c>
      <c r="D1547" t="s">
        <v>243</v>
      </c>
    </row>
    <row r="1548" spans="1:5">
      <c r="A1548" t="s">
        <v>217</v>
      </c>
      <c r="B1548" t="s">
        <v>183</v>
      </c>
      <c r="C1548">
        <v>6</v>
      </c>
      <c r="D1548" t="s">
        <v>244</v>
      </c>
      <c r="E1548" t="s">
        <v>821</v>
      </c>
    </row>
    <row r="1549" spans="1:5">
      <c r="A1549" t="s">
        <v>217</v>
      </c>
      <c r="B1549" t="s">
        <v>183</v>
      </c>
      <c r="C1549">
        <v>7</v>
      </c>
      <c r="D1549" t="s">
        <v>245</v>
      </c>
    </row>
    <row r="1550" spans="1:5">
      <c r="A1550" t="s">
        <v>217</v>
      </c>
      <c r="B1550" t="s">
        <v>183</v>
      </c>
      <c r="C1550">
        <v>7</v>
      </c>
      <c r="D1550" t="s">
        <v>246</v>
      </c>
      <c r="E1550" t="s">
        <v>821</v>
      </c>
    </row>
    <row r="1551" spans="1:5">
      <c r="A1551" t="s">
        <v>217</v>
      </c>
      <c r="B1551" t="s">
        <v>183</v>
      </c>
      <c r="C1551">
        <v>7</v>
      </c>
      <c r="D1551" t="s">
        <v>247</v>
      </c>
      <c r="E1551" t="s">
        <v>821</v>
      </c>
    </row>
    <row r="1552" spans="1:5">
      <c r="A1552" t="s">
        <v>217</v>
      </c>
      <c r="B1552" t="s">
        <v>183</v>
      </c>
      <c r="C1552">
        <v>7</v>
      </c>
      <c r="D1552" t="s">
        <v>248</v>
      </c>
      <c r="E1552" t="s">
        <v>821</v>
      </c>
    </row>
    <row r="1553" spans="1:5">
      <c r="A1553" t="s">
        <v>217</v>
      </c>
      <c r="B1553" t="s">
        <v>183</v>
      </c>
      <c r="C1553">
        <v>7</v>
      </c>
      <c r="D1553" t="s">
        <v>249</v>
      </c>
      <c r="E1553" t="s">
        <v>821</v>
      </c>
    </row>
    <row r="1554" spans="1:5">
      <c r="A1554" t="s">
        <v>217</v>
      </c>
      <c r="B1554" t="s">
        <v>183</v>
      </c>
      <c r="C1554">
        <v>8</v>
      </c>
      <c r="D1554" t="s">
        <v>250</v>
      </c>
    </row>
    <row r="1555" spans="1:5">
      <c r="A1555" t="s">
        <v>217</v>
      </c>
      <c r="B1555" t="s">
        <v>183</v>
      </c>
      <c r="C1555">
        <v>8</v>
      </c>
      <c r="D1555" t="s">
        <v>251</v>
      </c>
      <c r="E1555" t="s">
        <v>821</v>
      </c>
    </row>
    <row r="1556" spans="1:5">
      <c r="A1556" t="s">
        <v>217</v>
      </c>
      <c r="B1556" t="s">
        <v>183</v>
      </c>
      <c r="C1556">
        <v>8</v>
      </c>
      <c r="D1556" t="s">
        <v>252</v>
      </c>
    </row>
    <row r="1557" spans="1:5">
      <c r="A1557" t="s">
        <v>217</v>
      </c>
      <c r="B1557" t="s">
        <v>183</v>
      </c>
      <c r="C1557">
        <v>9</v>
      </c>
      <c r="D1557" t="s">
        <v>253</v>
      </c>
      <c r="E1557" t="s">
        <v>821</v>
      </c>
    </row>
    <row r="1558" spans="1:5">
      <c r="A1558" t="s">
        <v>217</v>
      </c>
      <c r="B1558" t="s">
        <v>183</v>
      </c>
      <c r="C1558">
        <v>9</v>
      </c>
      <c r="D1558" t="s">
        <v>254</v>
      </c>
      <c r="E1558" t="s">
        <v>821</v>
      </c>
    </row>
    <row r="1559" spans="1:5">
      <c r="A1559" t="s">
        <v>217</v>
      </c>
      <c r="B1559" t="s">
        <v>183</v>
      </c>
      <c r="C1559">
        <v>9</v>
      </c>
      <c r="D1559" t="s">
        <v>255</v>
      </c>
      <c r="E1559" t="s">
        <v>821</v>
      </c>
    </row>
    <row r="1560" spans="1:5">
      <c r="A1560" t="s">
        <v>217</v>
      </c>
      <c r="B1560" t="s">
        <v>183</v>
      </c>
      <c r="C1560">
        <v>9</v>
      </c>
      <c r="D1560" t="s">
        <v>256</v>
      </c>
      <c r="E1560" t="s">
        <v>821</v>
      </c>
    </row>
    <row r="1561" spans="1:5">
      <c r="A1561" t="s">
        <v>217</v>
      </c>
      <c r="B1561" t="s">
        <v>183</v>
      </c>
      <c r="C1561">
        <v>9</v>
      </c>
      <c r="D1561" t="s">
        <v>257</v>
      </c>
      <c r="E1561" t="s">
        <v>821</v>
      </c>
    </row>
    <row r="1562" spans="1:5">
      <c r="A1562" t="s">
        <v>217</v>
      </c>
      <c r="B1562" t="s">
        <v>183</v>
      </c>
      <c r="C1562">
        <v>9</v>
      </c>
      <c r="D1562" t="s">
        <v>258</v>
      </c>
      <c r="E1562" t="s">
        <v>821</v>
      </c>
    </row>
    <row r="1563" spans="1:5">
      <c r="A1563" t="s">
        <v>217</v>
      </c>
      <c r="B1563" t="s">
        <v>183</v>
      </c>
      <c r="C1563">
        <v>9</v>
      </c>
      <c r="D1563" t="s">
        <v>259</v>
      </c>
      <c r="E1563" t="s">
        <v>821</v>
      </c>
    </row>
    <row r="1564" spans="1:5">
      <c r="A1564" t="s">
        <v>217</v>
      </c>
      <c r="B1564" t="s">
        <v>183</v>
      </c>
      <c r="C1564">
        <v>9</v>
      </c>
      <c r="D1564" t="s">
        <v>260</v>
      </c>
      <c r="E1564" t="s">
        <v>821</v>
      </c>
    </row>
    <row r="1565" spans="1:5">
      <c r="A1565" t="s">
        <v>217</v>
      </c>
      <c r="B1565" t="s">
        <v>183</v>
      </c>
      <c r="C1565">
        <v>9</v>
      </c>
      <c r="D1565" t="s">
        <v>261</v>
      </c>
      <c r="E1565" t="s">
        <v>821</v>
      </c>
    </row>
    <row r="1566" spans="1:5">
      <c r="A1566" t="s">
        <v>217</v>
      </c>
      <c r="B1566" t="s">
        <v>183</v>
      </c>
      <c r="C1566">
        <v>9</v>
      </c>
      <c r="D1566" t="s">
        <v>262</v>
      </c>
      <c r="E1566" t="s">
        <v>821</v>
      </c>
    </row>
    <row r="1567" spans="1:5">
      <c r="A1567" t="s">
        <v>217</v>
      </c>
      <c r="B1567" t="s">
        <v>183</v>
      </c>
      <c r="C1567">
        <v>9</v>
      </c>
      <c r="D1567" t="s">
        <v>263</v>
      </c>
      <c r="E1567" t="s">
        <v>821</v>
      </c>
    </row>
    <row r="1568" spans="1:5">
      <c r="A1568" t="s">
        <v>217</v>
      </c>
      <c r="B1568" t="s">
        <v>183</v>
      </c>
      <c r="C1568">
        <v>9</v>
      </c>
      <c r="D1568" t="s">
        <v>264</v>
      </c>
      <c r="E1568" t="s">
        <v>821</v>
      </c>
    </row>
    <row r="1569" spans="1:5">
      <c r="A1569" t="s">
        <v>217</v>
      </c>
      <c r="B1569" t="s">
        <v>183</v>
      </c>
      <c r="C1569">
        <v>9</v>
      </c>
      <c r="D1569" t="s">
        <v>265</v>
      </c>
    </row>
    <row r="1570" spans="1:5">
      <c r="A1570" t="s">
        <v>217</v>
      </c>
      <c r="B1570" t="s">
        <v>183</v>
      </c>
      <c r="C1570">
        <v>9</v>
      </c>
      <c r="D1570" t="s">
        <v>266</v>
      </c>
    </row>
    <row r="1571" spans="1:5">
      <c r="A1571" t="s">
        <v>217</v>
      </c>
      <c r="B1571" t="s">
        <v>183</v>
      </c>
      <c r="C1571">
        <v>9</v>
      </c>
      <c r="D1571" t="s">
        <v>267</v>
      </c>
    </row>
    <row r="1572" spans="1:5">
      <c r="A1572" t="s">
        <v>217</v>
      </c>
      <c r="B1572" t="s">
        <v>183</v>
      </c>
      <c r="C1572">
        <v>9</v>
      </c>
      <c r="D1572" t="s">
        <v>268</v>
      </c>
    </row>
    <row r="1573" spans="1:5">
      <c r="A1573" t="s">
        <v>217</v>
      </c>
      <c r="B1573" t="s">
        <v>183</v>
      </c>
      <c r="C1573">
        <v>11</v>
      </c>
      <c r="D1573" t="s">
        <v>269</v>
      </c>
      <c r="E1573" t="s">
        <v>821</v>
      </c>
    </row>
    <row r="1574" spans="1:5">
      <c r="A1574" t="s">
        <v>217</v>
      </c>
      <c r="B1574" t="s">
        <v>183</v>
      </c>
      <c r="C1574">
        <v>11</v>
      </c>
      <c r="D1574" t="s">
        <v>270</v>
      </c>
    </row>
    <row r="1575" spans="1:5">
      <c r="A1575" t="s">
        <v>217</v>
      </c>
      <c r="B1575" t="s">
        <v>183</v>
      </c>
      <c r="C1575">
        <v>1</v>
      </c>
      <c r="D1575" t="s">
        <v>271</v>
      </c>
      <c r="E1575" t="s">
        <v>821</v>
      </c>
    </row>
    <row r="1576" spans="1:5">
      <c r="A1576" t="s">
        <v>217</v>
      </c>
      <c r="B1576" t="s">
        <v>183</v>
      </c>
      <c r="C1576">
        <v>1</v>
      </c>
      <c r="D1576" t="s">
        <v>272</v>
      </c>
      <c r="E1576" t="s">
        <v>821</v>
      </c>
    </row>
    <row r="1577" spans="1:5">
      <c r="A1577" t="s">
        <v>217</v>
      </c>
      <c r="B1577" t="s">
        <v>183</v>
      </c>
      <c r="C1577">
        <v>8</v>
      </c>
      <c r="D1577" t="s">
        <v>273</v>
      </c>
    </row>
  </sheetData>
  <autoFilter ref="A1:E1577"/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workbookViewId="0">
      <selection activeCell="E8" sqref="E8"/>
    </sheetView>
  </sheetViews>
  <sheetFormatPr defaultRowHeight="12.75"/>
  <cols>
    <col min="2" max="2" width="23.140625" bestFit="1" customWidth="1"/>
    <col min="3" max="4" width="9.7109375" bestFit="1" customWidth="1"/>
    <col min="5" max="5" width="9.140625" style="186" bestFit="1"/>
    <col min="6" max="6" width="27.42578125" customWidth="1"/>
  </cols>
  <sheetData>
    <row r="1" spans="2:6" s="95" customFormat="1" ht="25.5">
      <c r="B1" s="199" t="s">
        <v>76</v>
      </c>
      <c r="C1" s="199" t="s">
        <v>68</v>
      </c>
      <c r="D1" s="199" t="s">
        <v>69</v>
      </c>
      <c r="E1" s="199" t="s">
        <v>755</v>
      </c>
      <c r="F1" s="199" t="s">
        <v>754</v>
      </c>
    </row>
    <row r="2" spans="2:6" ht="25.5">
      <c r="B2" s="200" t="s">
        <v>774</v>
      </c>
      <c r="C2" s="201">
        <v>41127</v>
      </c>
      <c r="D2" s="201">
        <v>41143</v>
      </c>
      <c r="E2" s="202">
        <f>(D2-C2)/7</f>
        <v>2.2857142857142856</v>
      </c>
      <c r="F2" s="203" t="s">
        <v>506</v>
      </c>
    </row>
    <row r="3" spans="2:6" ht="25.5">
      <c r="B3" s="200" t="s">
        <v>500</v>
      </c>
      <c r="C3" s="201">
        <v>41151</v>
      </c>
      <c r="D3" s="201">
        <v>41155</v>
      </c>
      <c r="E3" s="202">
        <f>(D3-C3)/7</f>
        <v>0.5714285714285714</v>
      </c>
      <c r="F3" s="203" t="s">
        <v>501</v>
      </c>
    </row>
    <row r="4" spans="2:6" ht="25.5">
      <c r="B4" s="200" t="s">
        <v>502</v>
      </c>
      <c r="C4" s="201">
        <v>41137</v>
      </c>
      <c r="D4" s="201">
        <v>41134</v>
      </c>
      <c r="E4" s="202">
        <f>(D4-C4)/7</f>
        <v>-0.42857142857142855</v>
      </c>
      <c r="F4" s="203"/>
    </row>
    <row r="5" spans="2:6" ht="38.25">
      <c r="B5" s="200" t="s">
        <v>58</v>
      </c>
      <c r="C5" s="201">
        <v>41129</v>
      </c>
      <c r="D5" s="201">
        <v>41134</v>
      </c>
      <c r="E5" s="202">
        <f>(D5-C5)/7</f>
        <v>0.7142857142857143</v>
      </c>
      <c r="F5" s="203" t="s">
        <v>505</v>
      </c>
    </row>
    <row r="6" spans="2:6" ht="25.5">
      <c r="B6" s="200" t="s">
        <v>503</v>
      </c>
      <c r="C6" s="201">
        <v>41131</v>
      </c>
      <c r="D6" s="201">
        <v>41138</v>
      </c>
      <c r="E6" s="202">
        <f>(D6-C6)/7</f>
        <v>1</v>
      </c>
      <c r="F6" s="203" t="s">
        <v>504</v>
      </c>
    </row>
    <row r="7" spans="2:6">
      <c r="C7" s="41"/>
      <c r="D7" s="41"/>
      <c r="E7" s="93"/>
    </row>
  </sheetData>
  <phoneticPr fontId="2" type="noConversion"/>
  <conditionalFormatting sqref="E2:E7">
    <cfRule type="cellIs" dxfId="1" priority="4" stopIfTrue="1" operator="greaterThan">
      <formula>0</formula>
    </cfRule>
    <cfRule type="cellIs" dxfId="0" priority="5" stopIfTrue="1" operator="lessThanOr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workbookViewId="0">
      <selection activeCell="A11" sqref="A11"/>
    </sheetView>
  </sheetViews>
  <sheetFormatPr defaultRowHeight="12.75"/>
  <cols>
    <col min="1" max="1" width="37.140625" bestFit="1" customWidth="1"/>
    <col min="2" max="2" width="6.85546875" hidden="1" customWidth="1"/>
    <col min="3" max="4" width="6.5703125" hidden="1" customWidth="1"/>
    <col min="5" max="5" width="6.85546875" hidden="1" customWidth="1"/>
    <col min="6" max="7" width="9.42578125" hidden="1" customWidth="1"/>
    <col min="8" max="8" width="9.42578125" bestFit="1" customWidth="1"/>
    <col min="9" max="10" width="10.140625" customWidth="1"/>
    <col min="11" max="20" width="10.140625" bestFit="1" customWidth="1"/>
    <col min="21" max="24" width="10.140625" customWidth="1"/>
    <col min="25" max="25" width="28.7109375" bestFit="1" customWidth="1"/>
    <col min="26" max="26" width="17.28515625" bestFit="1" customWidth="1"/>
    <col min="27" max="28" width="18" customWidth="1"/>
    <col min="29" max="29" width="15.28515625" bestFit="1" customWidth="1"/>
    <col min="31" max="31" width="22.85546875" bestFit="1" customWidth="1"/>
    <col min="32" max="32" width="12.140625" customWidth="1"/>
    <col min="33" max="33" width="3.140625" customWidth="1"/>
    <col min="34" max="34" width="11.5703125" customWidth="1"/>
    <col min="35" max="35" width="17.28515625" bestFit="1" customWidth="1"/>
  </cols>
  <sheetData>
    <row r="1" spans="1:35">
      <c r="B1" s="39">
        <v>40422</v>
      </c>
      <c r="C1" s="39">
        <v>40452</v>
      </c>
      <c r="D1" s="39">
        <v>40483</v>
      </c>
      <c r="E1" s="39">
        <v>40513</v>
      </c>
      <c r="F1" s="39">
        <v>40575</v>
      </c>
      <c r="G1" s="39">
        <v>40603</v>
      </c>
      <c r="H1" s="39">
        <v>40634</v>
      </c>
      <c r="I1" s="39">
        <v>40664</v>
      </c>
      <c r="J1" s="39">
        <v>40695</v>
      </c>
      <c r="K1" s="39">
        <v>40725</v>
      </c>
      <c r="L1" s="39">
        <v>40756</v>
      </c>
      <c r="M1" s="39">
        <v>40787</v>
      </c>
      <c r="N1" s="39">
        <v>40817</v>
      </c>
      <c r="O1" s="39">
        <v>40848</v>
      </c>
      <c r="P1" s="39">
        <v>40878</v>
      </c>
      <c r="Q1" s="39">
        <v>40909</v>
      </c>
      <c r="R1" s="39">
        <v>40940</v>
      </c>
      <c r="S1" s="39">
        <v>40969</v>
      </c>
      <c r="T1" s="39">
        <v>41000</v>
      </c>
      <c r="U1" s="39">
        <v>41030</v>
      </c>
      <c r="V1" s="39">
        <v>41061</v>
      </c>
      <c r="W1" s="39">
        <v>41091</v>
      </c>
      <c r="X1" s="39">
        <v>41122</v>
      </c>
      <c r="Y1" t="s">
        <v>70</v>
      </c>
      <c r="AE1" t="s">
        <v>74</v>
      </c>
    </row>
    <row r="2" spans="1:35">
      <c r="A2" t="s">
        <v>2</v>
      </c>
      <c r="G2" s="106"/>
      <c r="H2" s="185">
        <v>722178</v>
      </c>
      <c r="I2" s="185">
        <v>1077401</v>
      </c>
      <c r="J2" s="185">
        <v>1451729</v>
      </c>
      <c r="K2" s="185">
        <v>1869907</v>
      </c>
      <c r="L2" s="185">
        <v>2387131</v>
      </c>
      <c r="M2" s="185">
        <v>3155936</v>
      </c>
      <c r="N2" s="185">
        <v>3791533</v>
      </c>
      <c r="O2" s="185">
        <v>4601174</v>
      </c>
      <c r="P2" s="185">
        <v>5151772</v>
      </c>
      <c r="Q2" s="185">
        <v>6789343</v>
      </c>
      <c r="R2" s="185">
        <v>8906708</v>
      </c>
      <c r="S2" s="106">
        <v>9900803</v>
      </c>
      <c r="T2" s="106">
        <v>10317617</v>
      </c>
      <c r="U2" s="106">
        <v>10926341</v>
      </c>
      <c r="V2" s="106">
        <v>11571365</v>
      </c>
      <c r="W2" s="106">
        <v>11862084</v>
      </c>
      <c r="X2" s="106">
        <v>12191328</v>
      </c>
      <c r="Y2" s="91" t="s">
        <v>71</v>
      </c>
      <c r="Z2" s="91" t="s">
        <v>72</v>
      </c>
      <c r="AA2" s="91"/>
      <c r="AB2" s="91"/>
      <c r="AC2" s="91" t="s">
        <v>73</v>
      </c>
      <c r="AE2" s="91" t="s">
        <v>71</v>
      </c>
      <c r="AF2" s="91"/>
      <c r="AG2" s="91"/>
      <c r="AH2" s="91"/>
      <c r="AI2" s="91" t="s">
        <v>72</v>
      </c>
    </row>
    <row r="3" spans="1:35">
      <c r="A3" t="s">
        <v>1</v>
      </c>
      <c r="G3" s="106"/>
      <c r="H3" s="185">
        <v>708964</v>
      </c>
      <c r="I3" s="185">
        <v>963556</v>
      </c>
      <c r="J3" s="185">
        <v>1194865</v>
      </c>
      <c r="K3" s="185">
        <v>1407544</v>
      </c>
      <c r="L3" s="185">
        <v>1635505</v>
      </c>
      <c r="M3" s="185">
        <v>1862380</v>
      </c>
      <c r="N3" s="185">
        <v>2164740</v>
      </c>
      <c r="O3" s="185">
        <v>2433621</v>
      </c>
      <c r="P3" s="185">
        <v>2607399</v>
      </c>
      <c r="Q3" s="185">
        <v>2871884</v>
      </c>
      <c r="R3" s="185">
        <v>3204579</v>
      </c>
      <c r="S3" s="106">
        <v>3928602</v>
      </c>
      <c r="T3" s="106">
        <v>4596339</v>
      </c>
      <c r="U3" s="106">
        <v>5552542</v>
      </c>
      <c r="V3" s="106">
        <v>6362479</v>
      </c>
      <c r="W3" s="106">
        <v>8003078</v>
      </c>
      <c r="X3" s="106">
        <v>9155993</v>
      </c>
      <c r="Y3" s="92" t="s">
        <v>77</v>
      </c>
      <c r="Z3" s="92" t="s">
        <v>75</v>
      </c>
      <c r="AA3" s="92"/>
      <c r="AB3" s="92"/>
      <c r="AC3" s="92" t="s">
        <v>75</v>
      </c>
      <c r="AE3" s="92"/>
      <c r="AF3" s="92"/>
      <c r="AG3" s="92"/>
      <c r="AH3" s="92"/>
      <c r="AI3" s="92"/>
    </row>
    <row r="4" spans="1:35">
      <c r="A4" t="s">
        <v>62</v>
      </c>
      <c r="G4" s="106"/>
      <c r="H4" s="185">
        <v>780703</v>
      </c>
      <c r="I4" s="185">
        <v>797375</v>
      </c>
      <c r="J4" s="185">
        <v>1022578</v>
      </c>
      <c r="K4" s="185">
        <v>1161456</v>
      </c>
      <c r="L4" s="185">
        <v>1338140</v>
      </c>
      <c r="M4" s="185">
        <v>1485713</v>
      </c>
      <c r="N4" s="185">
        <v>1735918</v>
      </c>
      <c r="O4" s="185">
        <v>1879572</v>
      </c>
      <c r="P4" s="185">
        <v>1980210</v>
      </c>
      <c r="Q4" s="185">
        <v>2199080</v>
      </c>
      <c r="R4" s="185">
        <v>3582231</v>
      </c>
      <c r="S4" s="185">
        <v>4322341</v>
      </c>
      <c r="T4" s="185">
        <v>4839812</v>
      </c>
      <c r="U4" s="185">
        <v>5989434</v>
      </c>
      <c r="V4" s="185">
        <v>6623178</v>
      </c>
      <c r="W4" s="185">
        <v>8265892</v>
      </c>
      <c r="X4" s="185">
        <v>9325712</v>
      </c>
      <c r="Y4" s="92" t="s">
        <v>78</v>
      </c>
      <c r="Z4" s="92" t="s">
        <v>75</v>
      </c>
      <c r="AA4" s="92"/>
      <c r="AB4" s="92"/>
      <c r="AC4" s="92" t="s">
        <v>75</v>
      </c>
      <c r="AE4" s="92" t="s">
        <v>86</v>
      </c>
      <c r="AF4" s="92"/>
      <c r="AG4" s="92"/>
      <c r="AH4" s="92"/>
      <c r="AI4" s="92" t="s">
        <v>75</v>
      </c>
    </row>
    <row r="5" spans="1:35">
      <c r="A5" t="s">
        <v>3</v>
      </c>
      <c r="B5" s="40">
        <v>1</v>
      </c>
      <c r="C5" s="40">
        <v>1</v>
      </c>
      <c r="D5" s="40">
        <v>1</v>
      </c>
      <c r="G5" s="40">
        <v>1</v>
      </c>
      <c r="H5" s="105">
        <f t="shared" ref="H5:X5" si="0">H3/H2</f>
        <v>0.98170257194209742</v>
      </c>
      <c r="I5" s="105">
        <f t="shared" si="0"/>
        <v>0.89433367891806304</v>
      </c>
      <c r="J5" s="105">
        <f t="shared" si="0"/>
        <v>0.82306339544088458</v>
      </c>
      <c r="K5" s="105">
        <f t="shared" si="0"/>
        <v>0.75273476167531328</v>
      </c>
      <c r="L5" s="105">
        <f t="shared" si="0"/>
        <v>0.68513416314395814</v>
      </c>
      <c r="M5" s="105">
        <f t="shared" si="0"/>
        <v>0.59011969824483135</v>
      </c>
      <c r="N5" s="105">
        <f t="shared" si="0"/>
        <v>0.57094056678393679</v>
      </c>
      <c r="O5" s="105">
        <f t="shared" si="0"/>
        <v>0.52891305566796643</v>
      </c>
      <c r="P5" s="105">
        <f t="shared" si="0"/>
        <v>0.50611692442910905</v>
      </c>
      <c r="Q5" s="105">
        <f t="shared" si="0"/>
        <v>0.4229988085739666</v>
      </c>
      <c r="R5" s="105">
        <f t="shared" si="0"/>
        <v>0.35979387670506319</v>
      </c>
      <c r="S5" s="105">
        <f t="shared" si="0"/>
        <v>0.39679630025968599</v>
      </c>
      <c r="T5" s="105">
        <f t="shared" si="0"/>
        <v>0.44548455326457648</v>
      </c>
      <c r="U5" s="105">
        <f t="shared" si="0"/>
        <v>0.50817945367072104</v>
      </c>
      <c r="V5" s="105">
        <f t="shared" si="0"/>
        <v>0.54984688496128153</v>
      </c>
      <c r="W5" s="105">
        <f t="shared" si="0"/>
        <v>0.67467723209513608</v>
      </c>
      <c r="X5" s="105">
        <f t="shared" si="0"/>
        <v>0.75102507290428078</v>
      </c>
      <c r="Y5" s="92" t="s">
        <v>79</v>
      </c>
      <c r="Z5" s="92" t="s">
        <v>75</v>
      </c>
      <c r="AA5" s="92"/>
      <c r="AB5" s="92"/>
      <c r="AC5" s="92" t="s">
        <v>81</v>
      </c>
      <c r="AE5" s="92" t="s">
        <v>85</v>
      </c>
      <c r="AF5" s="92"/>
      <c r="AG5" s="92"/>
      <c r="AH5" s="92"/>
      <c r="AI5" s="92" t="s">
        <v>75</v>
      </c>
    </row>
    <row r="6" spans="1:35">
      <c r="A6" t="s">
        <v>4</v>
      </c>
      <c r="B6" s="40"/>
      <c r="C6" s="40"/>
      <c r="D6" s="40"/>
      <c r="G6" s="40"/>
      <c r="H6" s="105">
        <f t="shared" ref="H6:X6" si="1">H3/H4</f>
        <v>0.90810974211704065</v>
      </c>
      <c r="I6" s="105">
        <f t="shared" si="1"/>
        <v>1.2084100956262738</v>
      </c>
      <c r="J6" s="105">
        <f t="shared" si="1"/>
        <v>1.1684829910285572</v>
      </c>
      <c r="K6" s="105">
        <f t="shared" si="1"/>
        <v>1.2118788830571283</v>
      </c>
      <c r="L6" s="105">
        <f t="shared" si="1"/>
        <v>1.2222226373922012</v>
      </c>
      <c r="M6" s="105">
        <f t="shared" si="1"/>
        <v>1.2535260847821887</v>
      </c>
      <c r="N6" s="105">
        <f t="shared" si="1"/>
        <v>1.2470289495241134</v>
      </c>
      <c r="O6" s="105">
        <f t="shared" si="1"/>
        <v>1.2947740230222624</v>
      </c>
      <c r="P6" s="105">
        <f t="shared" si="1"/>
        <v>1.3167285287924009</v>
      </c>
      <c r="Q6" s="105">
        <f t="shared" si="1"/>
        <v>1.3059479418665987</v>
      </c>
      <c r="R6" s="105">
        <f t="shared" si="1"/>
        <v>0.89457631291784367</v>
      </c>
      <c r="S6" s="105">
        <f t="shared" si="1"/>
        <v>0.90890607659136569</v>
      </c>
      <c r="T6" s="105">
        <f t="shared" si="1"/>
        <v>0.94969370711093737</v>
      </c>
      <c r="U6" s="105">
        <f t="shared" si="1"/>
        <v>0.92705621265715588</v>
      </c>
      <c r="V6" s="105">
        <f t="shared" si="1"/>
        <v>0.96063838235964671</v>
      </c>
      <c r="W6" s="105">
        <f t="shared" si="1"/>
        <v>0.96820500437218393</v>
      </c>
      <c r="X6" s="105">
        <f t="shared" si="1"/>
        <v>0.9818009606129805</v>
      </c>
      <c r="Y6" s="92"/>
      <c r="Z6" s="92"/>
      <c r="AA6" s="92"/>
      <c r="AB6" s="92"/>
      <c r="AC6" s="92"/>
      <c r="AE6" s="92"/>
      <c r="AF6" s="92"/>
      <c r="AG6" s="92"/>
      <c r="AH6" s="92"/>
      <c r="AI6" s="92"/>
    </row>
    <row r="7" spans="1:35">
      <c r="A7" t="s">
        <v>16</v>
      </c>
      <c r="B7" s="40">
        <v>1</v>
      </c>
      <c r="C7" s="40">
        <v>1</v>
      </c>
      <c r="D7" s="40">
        <v>1</v>
      </c>
      <c r="E7" s="40">
        <v>1</v>
      </c>
      <c r="F7" s="40">
        <v>1</v>
      </c>
      <c r="G7" s="40">
        <v>1</v>
      </c>
      <c r="H7" s="40">
        <v>1</v>
      </c>
      <c r="I7" s="40">
        <v>1</v>
      </c>
      <c r="J7" s="40">
        <v>1</v>
      </c>
      <c r="K7" s="40">
        <v>1</v>
      </c>
      <c r="L7" s="40">
        <v>1</v>
      </c>
      <c r="M7" s="40">
        <v>1</v>
      </c>
      <c r="N7" s="40">
        <v>1</v>
      </c>
      <c r="O7" s="40">
        <v>1</v>
      </c>
      <c r="P7" s="40">
        <v>1</v>
      </c>
      <c r="Q7" s="40">
        <v>1</v>
      </c>
      <c r="R7" s="40">
        <v>1</v>
      </c>
      <c r="S7" s="40">
        <v>1</v>
      </c>
      <c r="T7" s="40">
        <v>1</v>
      </c>
      <c r="U7" s="40">
        <v>1</v>
      </c>
      <c r="V7" s="40">
        <v>1</v>
      </c>
      <c r="W7" s="40">
        <v>1</v>
      </c>
      <c r="X7" s="40">
        <v>1</v>
      </c>
      <c r="Y7" s="92" t="s">
        <v>80</v>
      </c>
      <c r="Z7" s="92" t="s">
        <v>75</v>
      </c>
      <c r="AA7" s="92"/>
      <c r="AB7" s="92"/>
      <c r="AC7" s="92" t="s">
        <v>82</v>
      </c>
      <c r="AE7" s="92" t="s">
        <v>84</v>
      </c>
      <c r="AF7" s="92"/>
      <c r="AG7" s="92"/>
      <c r="AH7" s="92"/>
      <c r="AI7" s="92" t="s">
        <v>75</v>
      </c>
    </row>
    <row r="8" spans="1:35">
      <c r="B8" s="40"/>
      <c r="C8" s="40"/>
      <c r="D8" s="40"/>
      <c r="E8" s="40"/>
      <c r="F8" s="39">
        <v>40575</v>
      </c>
      <c r="G8" s="39">
        <v>40603</v>
      </c>
      <c r="H8" s="39">
        <v>40634</v>
      </c>
      <c r="I8" s="39">
        <v>40664</v>
      </c>
      <c r="J8" s="39">
        <v>40695</v>
      </c>
      <c r="K8" s="39">
        <v>40725</v>
      </c>
      <c r="L8" s="39">
        <v>40756</v>
      </c>
      <c r="M8" s="39">
        <v>40787</v>
      </c>
      <c r="N8" s="39">
        <v>40817</v>
      </c>
      <c r="O8" s="39">
        <v>40848</v>
      </c>
      <c r="P8" s="39">
        <v>40878</v>
      </c>
      <c r="Q8" s="39">
        <v>40909</v>
      </c>
      <c r="R8" s="39">
        <v>40940</v>
      </c>
      <c r="S8" s="39">
        <v>40969</v>
      </c>
      <c r="T8" s="39">
        <v>41000</v>
      </c>
      <c r="U8" s="39">
        <v>41030</v>
      </c>
      <c r="V8" s="39">
        <v>41061</v>
      </c>
      <c r="W8" s="39">
        <v>41091</v>
      </c>
      <c r="X8" s="39">
        <v>41122</v>
      </c>
      <c r="Y8" s="92"/>
      <c r="Z8" s="92"/>
      <c r="AA8" s="92"/>
      <c r="AB8" s="92"/>
      <c r="AC8" s="92"/>
      <c r="AE8" s="92"/>
      <c r="AF8" s="92"/>
      <c r="AG8" s="92"/>
      <c r="AH8" s="92"/>
      <c r="AI8" s="92"/>
    </row>
    <row r="9" spans="1:35">
      <c r="A9" s="35"/>
      <c r="B9" s="41"/>
      <c r="C9" s="41"/>
      <c r="D9" s="41"/>
      <c r="E9" s="41"/>
      <c r="F9" s="41"/>
      <c r="G9" s="41"/>
      <c r="H9" s="41"/>
      <c r="I9" s="41"/>
      <c r="J9" s="41"/>
      <c r="K9" s="69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92"/>
      <c r="Z9" s="92"/>
      <c r="AC9" s="92"/>
      <c r="AE9" s="92" t="s">
        <v>83</v>
      </c>
      <c r="AF9" s="92"/>
      <c r="AG9" s="92"/>
      <c r="AH9" s="92"/>
      <c r="AI9" s="92" t="s">
        <v>75</v>
      </c>
    </row>
    <row r="10" spans="1:35">
      <c r="A10" s="35"/>
      <c r="B10" s="41"/>
      <c r="C10" s="41"/>
      <c r="D10" s="69"/>
      <c r="E10" s="41"/>
      <c r="F10" s="41"/>
      <c r="G10" s="41"/>
      <c r="H10" s="41"/>
      <c r="I10" s="41"/>
      <c r="J10" s="41"/>
      <c r="K10" s="69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AE10" s="92"/>
      <c r="AF10" s="92"/>
      <c r="AG10" s="92"/>
      <c r="AH10" s="92"/>
      <c r="AI10" s="92"/>
    </row>
    <row r="11" spans="1:35">
      <c r="A11" s="38"/>
      <c r="B11" s="41"/>
      <c r="C11" s="41"/>
      <c r="D11" s="69"/>
      <c r="E11" s="41"/>
      <c r="F11" s="41"/>
      <c r="G11" s="41"/>
      <c r="H11" s="41"/>
      <c r="I11" s="41"/>
      <c r="J11" s="41"/>
      <c r="K11" s="69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spans="1:35">
      <c r="A12" s="35"/>
      <c r="B12" s="41"/>
      <c r="C12" s="41"/>
      <c r="D12" s="41"/>
      <c r="E12" s="41"/>
      <c r="F12" s="41"/>
      <c r="G12" s="41"/>
      <c r="H12" s="41"/>
      <c r="I12" s="41"/>
      <c r="J12" s="41"/>
      <c r="K12" s="69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</row>
    <row r="13" spans="1:35">
      <c r="A13" s="35" t="s">
        <v>88</v>
      </c>
      <c r="B13" s="41"/>
      <c r="C13" s="41"/>
      <c r="D13" s="41"/>
      <c r="E13" s="41"/>
      <c r="F13" s="41">
        <v>41173</v>
      </c>
      <c r="G13" s="41">
        <v>41173</v>
      </c>
      <c r="H13" s="41">
        <v>41186</v>
      </c>
      <c r="I13" s="41">
        <v>41233</v>
      </c>
      <c r="J13" s="41">
        <v>41210</v>
      </c>
      <c r="K13" s="41">
        <v>41228</v>
      </c>
      <c r="L13" s="41">
        <v>41213</v>
      </c>
      <c r="M13" s="41">
        <v>41288</v>
      </c>
      <c r="N13" s="41">
        <v>41242</v>
      </c>
      <c r="O13" s="41">
        <v>41250</v>
      </c>
      <c r="P13" s="41">
        <v>41285</v>
      </c>
      <c r="Q13" s="41">
        <v>41285</v>
      </c>
      <c r="R13" s="41">
        <v>41317</v>
      </c>
      <c r="S13" s="41">
        <v>41282</v>
      </c>
      <c r="T13" s="41">
        <v>41281</v>
      </c>
      <c r="U13" s="41">
        <v>41262</v>
      </c>
      <c r="V13" s="41">
        <v>41277</v>
      </c>
      <c r="W13" s="41">
        <v>41288</v>
      </c>
      <c r="X13" s="41">
        <v>41305</v>
      </c>
      <c r="Y13" s="107"/>
    </row>
    <row r="14" spans="1:35">
      <c r="A14" s="35" t="s">
        <v>655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>
        <v>41325</v>
      </c>
      <c r="P14" s="41">
        <v>41330</v>
      </c>
      <c r="Q14" s="41">
        <v>41348</v>
      </c>
      <c r="R14" s="41">
        <v>41409</v>
      </c>
      <c r="S14" s="41">
        <v>41409</v>
      </c>
      <c r="T14" s="41">
        <v>41409</v>
      </c>
      <c r="U14" s="41">
        <v>41409</v>
      </c>
      <c r="V14" s="41">
        <v>41409</v>
      </c>
      <c r="W14" s="41">
        <v>41318</v>
      </c>
      <c r="X14" s="41">
        <v>41344</v>
      </c>
      <c r="Y14" s="107"/>
    </row>
    <row r="15" spans="1:35">
      <c r="A15" s="35" t="s">
        <v>656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>
        <v>41366</v>
      </c>
      <c r="P15" s="41">
        <v>41367</v>
      </c>
      <c r="Q15" s="41">
        <v>41393</v>
      </c>
      <c r="R15" s="41">
        <v>41450</v>
      </c>
      <c r="S15" s="41">
        <v>41450</v>
      </c>
      <c r="T15" s="41">
        <v>41450</v>
      </c>
      <c r="U15" s="41">
        <v>41450</v>
      </c>
      <c r="V15" s="41">
        <v>41450</v>
      </c>
      <c r="W15" s="41">
        <v>41344</v>
      </c>
      <c r="X15" s="41">
        <v>41368</v>
      </c>
      <c r="Y15" s="107"/>
    </row>
    <row r="16" spans="1:35">
      <c r="A16" s="38" t="s">
        <v>65</v>
      </c>
      <c r="B16" s="42"/>
      <c r="C16" s="42"/>
      <c r="D16" s="42"/>
      <c r="E16" s="42"/>
      <c r="F16" s="42"/>
      <c r="G16" s="42"/>
      <c r="H16" s="42">
        <f>10/83</f>
        <v>0.12048192771084337</v>
      </c>
      <c r="I16" s="42">
        <f>11/36</f>
        <v>0.30555555555555558</v>
      </c>
      <c r="J16" s="42">
        <f>51/55</f>
        <v>0.92727272727272725</v>
      </c>
      <c r="K16" s="42">
        <v>1</v>
      </c>
      <c r="L16" s="42">
        <f>75/228</f>
        <v>0.32894736842105265</v>
      </c>
      <c r="M16" s="42">
        <f>16/220</f>
        <v>7.2727272727272724E-2</v>
      </c>
      <c r="N16" s="42">
        <f>13/219</f>
        <v>5.9360730593607303E-2</v>
      </c>
      <c r="O16" s="42">
        <f>8/98</f>
        <v>8.1632653061224483E-2</v>
      </c>
      <c r="P16" s="42">
        <f>56/113</f>
        <v>0.49557522123893805</v>
      </c>
      <c r="Q16" s="42">
        <f>80/326</f>
        <v>0.24539877300613497</v>
      </c>
      <c r="R16" s="42">
        <v>0.45</v>
      </c>
      <c r="S16" s="42">
        <f>76/161</f>
        <v>0.47204968944099379</v>
      </c>
      <c r="T16" s="42">
        <f>67/102</f>
        <v>0.65686274509803921</v>
      </c>
      <c r="U16" s="42">
        <f>57/90</f>
        <v>0.6333333333333333</v>
      </c>
      <c r="V16" s="42">
        <f>32/64</f>
        <v>0.5</v>
      </c>
      <c r="W16" s="42">
        <f>16/37</f>
        <v>0.43243243243243246</v>
      </c>
      <c r="X16" s="42">
        <f>48/97</f>
        <v>0.49484536082474229</v>
      </c>
    </row>
    <row r="17" spans="1:24">
      <c r="A17" s="43" t="s">
        <v>16</v>
      </c>
      <c r="B17" s="42"/>
      <c r="C17" s="42"/>
      <c r="D17" s="42"/>
      <c r="E17" s="42"/>
      <c r="F17" s="42">
        <v>0.75</v>
      </c>
      <c r="G17" s="42">
        <v>0.75</v>
      </c>
      <c r="H17" s="42">
        <v>0.75</v>
      </c>
      <c r="I17" s="42">
        <v>0.75</v>
      </c>
      <c r="J17" s="42">
        <v>0.75</v>
      </c>
      <c r="K17" s="42">
        <v>0.75</v>
      </c>
      <c r="L17" s="42">
        <v>0.75</v>
      </c>
      <c r="M17" s="42">
        <v>0.75</v>
      </c>
      <c r="N17" s="42">
        <v>0.75</v>
      </c>
      <c r="O17" s="42">
        <v>0.75</v>
      </c>
      <c r="P17" s="42">
        <v>0.75</v>
      </c>
      <c r="Q17" s="42">
        <v>0.75</v>
      </c>
      <c r="R17" s="42">
        <v>0.75</v>
      </c>
      <c r="S17" s="42">
        <v>0.75</v>
      </c>
      <c r="T17" s="42">
        <v>0.75</v>
      </c>
      <c r="U17" s="42">
        <v>0.75</v>
      </c>
      <c r="V17" s="42">
        <v>0.75</v>
      </c>
      <c r="W17" s="42">
        <v>0.75</v>
      </c>
      <c r="X17" s="42">
        <v>0.75</v>
      </c>
    </row>
    <row r="40" spans="10:10">
      <c r="J40" s="42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Commentary</vt:lpstr>
      <vt:lpstr>Key_Milestones</vt:lpstr>
      <vt:lpstr>Deliverables Tracking</vt:lpstr>
      <vt:lpstr>Mothly Milestones</vt:lpstr>
      <vt:lpstr>Summary Data</vt:lpstr>
      <vt:lpstr>Commentary!Print_Area</vt:lpstr>
      <vt:lpstr>Summary!Print_Area</vt:lpstr>
    </vt:vector>
  </TitlesOfParts>
  <Company>Mott MacDonald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whi36085</dc:creator>
  <cp:lastModifiedBy>Whitehead, Gary</cp:lastModifiedBy>
  <cp:lastPrinted>2012-08-31T10:47:45Z</cp:lastPrinted>
  <dcterms:created xsi:type="dcterms:W3CDTF">2010-06-14T09:25:28Z</dcterms:created>
  <dcterms:modified xsi:type="dcterms:W3CDTF">2014-07-28T13:26:54Z</dcterms:modified>
</cp:coreProperties>
</file>